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oji dokumenti\SOLA ZDRAVJA\SOLA ZDRAVJA 1\OSNOVNI PODATKI DRUŠTVA\Občni zbori\8. obcni zbor 2017\"/>
    </mc:Choice>
  </mc:AlternateContent>
  <bookViews>
    <workbookView xWindow="0" yWindow="0" windowWidth="19200" windowHeight="11205"/>
  </bookViews>
  <sheets>
    <sheet name="2016 - REALIZACIJA" sheetId="1" r:id="rId1"/>
  </sheets>
  <definedNames>
    <definedName name="_xlnm.Print_Titles" localSheetId="0">'2016 - REALIZACIJA'!$A:$B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/>
  <c r="C4" i="1"/>
  <c r="D4" i="1"/>
  <c r="C5" i="1"/>
  <c r="D5" i="1"/>
  <c r="C6" i="1"/>
  <c r="D6" i="1"/>
  <c r="C7" i="1"/>
  <c r="D7" i="1"/>
  <c r="E8" i="1"/>
  <c r="F8" i="1"/>
  <c r="F10" i="1" s="1"/>
  <c r="G8" i="1"/>
  <c r="H8" i="1"/>
  <c r="I8" i="1"/>
  <c r="J8" i="1"/>
  <c r="J10" i="1" s="1"/>
  <c r="K8" i="1"/>
  <c r="L8" i="1"/>
  <c r="M8" i="1"/>
  <c r="N8" i="1"/>
  <c r="N10" i="1" s="1"/>
  <c r="O8" i="1"/>
  <c r="P8" i="1"/>
  <c r="Q8" i="1"/>
  <c r="R8" i="1"/>
  <c r="R10" i="1" s="1"/>
  <c r="S8" i="1"/>
  <c r="T8" i="1"/>
  <c r="U8" i="1"/>
  <c r="V8" i="1"/>
  <c r="V10" i="1" s="1"/>
  <c r="W8" i="1"/>
  <c r="X8" i="1"/>
  <c r="Y8" i="1"/>
  <c r="Z8" i="1"/>
  <c r="Z10" i="1" s="1"/>
  <c r="AA8" i="1"/>
  <c r="AB8" i="1"/>
  <c r="AC8" i="1"/>
  <c r="AD8" i="1"/>
  <c r="AD10" i="1" s="1"/>
  <c r="AE8" i="1"/>
  <c r="AF8" i="1"/>
  <c r="AG8" i="1"/>
  <c r="AH8" i="1"/>
  <c r="AH10" i="1" s="1"/>
  <c r="AI8" i="1"/>
  <c r="AJ8" i="1"/>
  <c r="AK8" i="1"/>
  <c r="AL8" i="1"/>
  <c r="AL10" i="1" s="1"/>
  <c r="AM8" i="1"/>
  <c r="AN8" i="1"/>
  <c r="AO8" i="1"/>
  <c r="AP8" i="1"/>
  <c r="AP10" i="1" s="1"/>
  <c r="AQ8" i="1"/>
  <c r="AR8" i="1"/>
  <c r="C9" i="1"/>
  <c r="D9" i="1"/>
  <c r="E10" i="1"/>
  <c r="G10" i="1"/>
  <c r="H10" i="1"/>
  <c r="I10" i="1"/>
  <c r="K10" i="1"/>
  <c r="L10" i="1"/>
  <c r="M10" i="1"/>
  <c r="O10" i="1"/>
  <c r="P10" i="1"/>
  <c r="Q10" i="1"/>
  <c r="S10" i="1"/>
  <c r="T10" i="1"/>
  <c r="U10" i="1"/>
  <c r="W10" i="1"/>
  <c r="X10" i="1"/>
  <c r="Y10" i="1"/>
  <c r="AA10" i="1"/>
  <c r="AB10" i="1"/>
  <c r="AC10" i="1"/>
  <c r="AE10" i="1"/>
  <c r="AF10" i="1"/>
  <c r="AG10" i="1"/>
  <c r="AI10" i="1"/>
  <c r="AJ10" i="1"/>
  <c r="AK10" i="1"/>
  <c r="AM10" i="1"/>
  <c r="AN10" i="1"/>
  <c r="AO10" i="1"/>
  <c r="AQ10" i="1"/>
  <c r="AR10" i="1"/>
  <c r="C11" i="1"/>
  <c r="D11" i="1"/>
  <c r="C12" i="1"/>
  <c r="D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C14" i="1"/>
  <c r="D14" i="1"/>
  <c r="C15" i="1"/>
  <c r="D15" i="1"/>
  <c r="C16" i="1"/>
  <c r="D16" i="1"/>
  <c r="C17" i="1"/>
  <c r="D17" i="1"/>
  <c r="C18" i="1"/>
  <c r="D18" i="1"/>
  <c r="F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Q43" i="1" s="1"/>
  <c r="Q44" i="1" s="1"/>
  <c r="R19" i="1"/>
  <c r="S19" i="1"/>
  <c r="T19" i="1"/>
  <c r="U19" i="1"/>
  <c r="U43" i="1" s="1"/>
  <c r="U44" i="1" s="1"/>
  <c r="V19" i="1"/>
  <c r="W19" i="1"/>
  <c r="X19" i="1"/>
  <c r="Y19" i="1"/>
  <c r="Y43" i="1" s="1"/>
  <c r="Y44" i="1" s="1"/>
  <c r="Z19" i="1"/>
  <c r="AA19" i="1"/>
  <c r="AB19" i="1"/>
  <c r="AC19" i="1"/>
  <c r="AC43" i="1" s="1"/>
  <c r="AC44" i="1" s="1"/>
  <c r="AD19" i="1"/>
  <c r="AE19" i="1"/>
  <c r="AF19" i="1"/>
  <c r="AG19" i="1"/>
  <c r="AG43" i="1" s="1"/>
  <c r="AG44" i="1" s="1"/>
  <c r="AH19" i="1"/>
  <c r="AI19" i="1"/>
  <c r="AJ19" i="1"/>
  <c r="AK19" i="1"/>
  <c r="AK43" i="1" s="1"/>
  <c r="AK44" i="1" s="1"/>
  <c r="AL19" i="1"/>
  <c r="AM19" i="1"/>
  <c r="AN19" i="1"/>
  <c r="AO19" i="1"/>
  <c r="AO43" i="1" s="1"/>
  <c r="AO44" i="1" s="1"/>
  <c r="AP19" i="1"/>
  <c r="AQ19" i="1"/>
  <c r="AR19" i="1"/>
  <c r="C20" i="1"/>
  <c r="D20" i="1"/>
  <c r="C21" i="1"/>
  <c r="D21" i="1"/>
  <c r="C22" i="1"/>
  <c r="D22" i="1"/>
  <c r="C23" i="1"/>
  <c r="D23" i="1"/>
  <c r="C24" i="1"/>
  <c r="D24" i="1"/>
  <c r="D25" i="1"/>
  <c r="G25" i="1"/>
  <c r="C25" i="1" s="1"/>
  <c r="C26" i="1"/>
  <c r="D26" i="1"/>
  <c r="E27" i="1"/>
  <c r="F27" i="1"/>
  <c r="H27" i="1"/>
  <c r="I27" i="1"/>
  <c r="J27" i="1"/>
  <c r="K27" i="1"/>
  <c r="L27" i="1"/>
  <c r="M27" i="1"/>
  <c r="N27" i="1"/>
  <c r="Q27" i="1"/>
  <c r="R27" i="1"/>
  <c r="R34" i="1" s="1"/>
  <c r="R43" i="1" s="1"/>
  <c r="S27" i="1"/>
  <c r="T27" i="1"/>
  <c r="U27" i="1"/>
  <c r="V27" i="1"/>
  <c r="V34" i="1" s="1"/>
  <c r="V43" i="1" s="1"/>
  <c r="W27" i="1"/>
  <c r="X27" i="1"/>
  <c r="Y27" i="1"/>
  <c r="Z27" i="1"/>
  <c r="Z34" i="1" s="1"/>
  <c r="Z43" i="1" s="1"/>
  <c r="AA27" i="1"/>
  <c r="AB27" i="1"/>
  <c r="AC27" i="1"/>
  <c r="AD27" i="1"/>
  <c r="AD34" i="1" s="1"/>
  <c r="AD43" i="1" s="1"/>
  <c r="AE27" i="1"/>
  <c r="AF27" i="1"/>
  <c r="AG27" i="1"/>
  <c r="AH27" i="1"/>
  <c r="AH34" i="1" s="1"/>
  <c r="AH43" i="1" s="1"/>
  <c r="AI27" i="1"/>
  <c r="AJ27" i="1"/>
  <c r="AK27" i="1"/>
  <c r="AL27" i="1"/>
  <c r="AL34" i="1" s="1"/>
  <c r="AL43" i="1" s="1"/>
  <c r="AM27" i="1"/>
  <c r="AN27" i="1"/>
  <c r="AO27" i="1"/>
  <c r="AP27" i="1"/>
  <c r="AP34" i="1" s="1"/>
  <c r="AP43" i="1" s="1"/>
  <c r="AQ27" i="1"/>
  <c r="AR27" i="1"/>
  <c r="C28" i="1"/>
  <c r="D28" i="1"/>
  <c r="C29" i="1"/>
  <c r="D29" i="1"/>
  <c r="D30" i="1"/>
  <c r="G30" i="1"/>
  <c r="C30" i="1" s="1"/>
  <c r="C31" i="1"/>
  <c r="D31" i="1"/>
  <c r="C32" i="1"/>
  <c r="D32" i="1"/>
  <c r="E33" i="1"/>
  <c r="F33" i="1"/>
  <c r="H33" i="1"/>
  <c r="I33" i="1"/>
  <c r="I34" i="1" s="1"/>
  <c r="J33" i="1"/>
  <c r="K33" i="1"/>
  <c r="L33" i="1"/>
  <c r="M33" i="1"/>
  <c r="M34" i="1" s="1"/>
  <c r="N33" i="1"/>
  <c r="O33" i="1"/>
  <c r="P33" i="1"/>
  <c r="P34" i="1" s="1"/>
  <c r="P43" i="1" s="1"/>
  <c r="Q33" i="1"/>
  <c r="Q34" i="1" s="1"/>
  <c r="R33" i="1"/>
  <c r="S33" i="1"/>
  <c r="T33" i="1"/>
  <c r="T34" i="1" s="1"/>
  <c r="T43" i="1" s="1"/>
  <c r="U33" i="1"/>
  <c r="U34" i="1" s="1"/>
  <c r="V33" i="1"/>
  <c r="W33" i="1"/>
  <c r="X33" i="1"/>
  <c r="X34" i="1" s="1"/>
  <c r="X43" i="1" s="1"/>
  <c r="Y33" i="1"/>
  <c r="Y34" i="1" s="1"/>
  <c r="Z33" i="1"/>
  <c r="AA33" i="1"/>
  <c r="AB33" i="1"/>
  <c r="AB34" i="1" s="1"/>
  <c r="AB43" i="1" s="1"/>
  <c r="AC33" i="1"/>
  <c r="AC34" i="1" s="1"/>
  <c r="AD33" i="1"/>
  <c r="AE33" i="1"/>
  <c r="AF33" i="1"/>
  <c r="AF34" i="1" s="1"/>
  <c r="AF43" i="1" s="1"/>
  <c r="AG33" i="1"/>
  <c r="AG34" i="1" s="1"/>
  <c r="AH33" i="1"/>
  <c r="AI33" i="1"/>
  <c r="AJ33" i="1"/>
  <c r="AJ34" i="1" s="1"/>
  <c r="AJ43" i="1" s="1"/>
  <c r="AK33" i="1"/>
  <c r="AK34" i="1" s="1"/>
  <c r="AL33" i="1"/>
  <c r="AM33" i="1"/>
  <c r="AN33" i="1"/>
  <c r="AN34" i="1" s="1"/>
  <c r="AN43" i="1" s="1"/>
  <c r="AO33" i="1"/>
  <c r="AO34" i="1" s="1"/>
  <c r="AP33" i="1"/>
  <c r="AQ33" i="1"/>
  <c r="AR33" i="1"/>
  <c r="AR34" i="1" s="1"/>
  <c r="AR43" i="1" s="1"/>
  <c r="J34" i="1"/>
  <c r="K34" i="1"/>
  <c r="N34" i="1"/>
  <c r="O34" i="1"/>
  <c r="O43" i="1" s="1"/>
  <c r="O44" i="1" s="1"/>
  <c r="S34" i="1"/>
  <c r="W34" i="1"/>
  <c r="W43" i="1" s="1"/>
  <c r="W44" i="1" s="1"/>
  <c r="AA34" i="1"/>
  <c r="AE34" i="1"/>
  <c r="AE43" i="1" s="1"/>
  <c r="AE44" i="1" s="1"/>
  <c r="AI34" i="1"/>
  <c r="AM34" i="1"/>
  <c r="AM43" i="1" s="1"/>
  <c r="AM44" i="1" s="1"/>
  <c r="AQ34" i="1"/>
  <c r="C35" i="1"/>
  <c r="D35" i="1"/>
  <c r="C36" i="1"/>
  <c r="D36" i="1"/>
  <c r="C37" i="1"/>
  <c r="D37" i="1"/>
  <c r="C38" i="1"/>
  <c r="D38" i="1"/>
  <c r="E39" i="1"/>
  <c r="F39" i="1"/>
  <c r="G39" i="1"/>
  <c r="H39" i="1"/>
  <c r="I39" i="1"/>
  <c r="I41" i="1" s="1"/>
  <c r="J39" i="1"/>
  <c r="J41" i="1" s="1"/>
  <c r="J43" i="1" s="1"/>
  <c r="K39" i="1"/>
  <c r="L39" i="1"/>
  <c r="M39" i="1"/>
  <c r="M41" i="1" s="1"/>
  <c r="N39" i="1"/>
  <c r="N41" i="1" s="1"/>
  <c r="N43" i="1" s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C40" i="1"/>
  <c r="D40" i="1"/>
  <c r="G41" i="1"/>
  <c r="H41" i="1"/>
  <c r="K41" i="1"/>
  <c r="L41" i="1"/>
  <c r="O41" i="1"/>
  <c r="P41" i="1"/>
  <c r="Q41" i="1"/>
  <c r="R41" i="1"/>
  <c r="S41" i="1"/>
  <c r="S43" i="1" s="1"/>
  <c r="S44" i="1" s="1"/>
  <c r="T41" i="1"/>
  <c r="U41" i="1"/>
  <c r="V41" i="1"/>
  <c r="W41" i="1"/>
  <c r="X41" i="1"/>
  <c r="Y41" i="1"/>
  <c r="Z41" i="1"/>
  <c r="AA41" i="1"/>
  <c r="AA43" i="1" s="1"/>
  <c r="AA44" i="1" s="1"/>
  <c r="AB41" i="1"/>
  <c r="AC41" i="1"/>
  <c r="AD41" i="1"/>
  <c r="AE41" i="1"/>
  <c r="AF41" i="1"/>
  <c r="AG41" i="1"/>
  <c r="AH41" i="1"/>
  <c r="AI41" i="1"/>
  <c r="AI43" i="1" s="1"/>
  <c r="AI44" i="1" s="1"/>
  <c r="AJ41" i="1"/>
  <c r="AK41" i="1"/>
  <c r="AL41" i="1"/>
  <c r="AM41" i="1"/>
  <c r="AN41" i="1"/>
  <c r="AO41" i="1"/>
  <c r="AP41" i="1"/>
  <c r="AQ41" i="1"/>
  <c r="AQ43" i="1" s="1"/>
  <c r="AQ44" i="1" s="1"/>
  <c r="AR41" i="1"/>
  <c r="C42" i="1"/>
  <c r="D42" i="1"/>
  <c r="K43" i="1"/>
  <c r="K44" i="1" s="1"/>
  <c r="H34" i="1" l="1"/>
  <c r="H43" i="1" s="1"/>
  <c r="C19" i="1"/>
  <c r="AN44" i="1"/>
  <c r="AF44" i="1"/>
  <c r="X44" i="1"/>
  <c r="T44" i="1"/>
  <c r="G33" i="1"/>
  <c r="C13" i="1"/>
  <c r="C8" i="1"/>
  <c r="C39" i="1"/>
  <c r="L34" i="1"/>
  <c r="L43" i="1" s="1"/>
  <c r="AR44" i="1"/>
  <c r="AJ44" i="1"/>
  <c r="AB44" i="1"/>
  <c r="P44" i="1"/>
  <c r="D10" i="1"/>
  <c r="D33" i="1"/>
  <c r="D8" i="1"/>
  <c r="D39" i="1"/>
  <c r="C33" i="1"/>
  <c r="D19" i="1"/>
  <c r="C10" i="1"/>
  <c r="M43" i="1"/>
  <c r="M44" i="1" s="1"/>
  <c r="I43" i="1"/>
  <c r="I44" i="1" s="1"/>
  <c r="L44" i="1"/>
  <c r="AP44" i="1"/>
  <c r="AL44" i="1"/>
  <c r="AH44" i="1"/>
  <c r="AD44" i="1"/>
  <c r="Z44" i="1"/>
  <c r="V44" i="1"/>
  <c r="R44" i="1"/>
  <c r="N44" i="1"/>
  <c r="J44" i="1"/>
  <c r="D27" i="1"/>
  <c r="H44" i="1"/>
  <c r="F41" i="1"/>
  <c r="D41" i="1" s="1"/>
  <c r="F34" i="1"/>
  <c r="G27" i="1"/>
  <c r="G34" i="1" s="1"/>
  <c r="G43" i="1" s="1"/>
  <c r="G44" i="1" s="1"/>
  <c r="E43" i="1"/>
  <c r="E41" i="1"/>
  <c r="C41" i="1" s="1"/>
  <c r="E34" i="1"/>
  <c r="D13" i="1"/>
  <c r="C34" i="1" l="1"/>
  <c r="C27" i="1"/>
  <c r="E44" i="1"/>
  <c r="C44" i="1" s="1"/>
  <c r="C43" i="1"/>
  <c r="D34" i="1"/>
  <c r="F43" i="1"/>
  <c r="D43" i="1" l="1"/>
  <c r="F44" i="1"/>
  <c r="D44" i="1" s="1"/>
</calcChain>
</file>

<file path=xl/sharedStrings.xml><?xml version="1.0" encoding="utf-8"?>
<sst xmlns="http://schemas.openxmlformats.org/spreadsheetml/2006/main" count="111" uniqueCount="70">
  <si>
    <t>F I N A N Č N I   R E Z U L T A T</t>
  </si>
  <si>
    <t xml:space="preserve">S T R O Š K I </t>
  </si>
  <si>
    <t>DRUGI STROŠKI /prostovoljci</t>
  </si>
  <si>
    <t>STROŠKI DELA</t>
  </si>
  <si>
    <t>Delodaj.prisp.od plač, nadom.pl.</t>
  </si>
  <si>
    <t>Povračila str.zaposlencev</t>
  </si>
  <si>
    <t>Regres</t>
  </si>
  <si>
    <t xml:space="preserve"> Povračila str.(PN, malica)</t>
  </si>
  <si>
    <t>Plače zaposlencev</t>
  </si>
  <si>
    <t>AMORTIZACIJA OPREME</t>
  </si>
  <si>
    <t>STROŠKI STORITEV</t>
  </si>
  <si>
    <t>Stroški drugih storitev</t>
  </si>
  <si>
    <t>Delo študentov</t>
  </si>
  <si>
    <t>Str.drugih storitev-kopiranje</t>
  </si>
  <si>
    <t>Str.stor. Fiz. oseb dnevn., prevozi</t>
  </si>
  <si>
    <t>Str. sejmov, reklame in reprez.</t>
  </si>
  <si>
    <t>Stroški intel. In osebnih storitev</t>
  </si>
  <si>
    <t>Stroški izobraževanja predavanja</t>
  </si>
  <si>
    <t>Str. intel. In oseb. Storitev(AP,PP)</t>
  </si>
  <si>
    <t>Stroški plačilnega prometa</t>
  </si>
  <si>
    <t>Povračila stroškov</t>
  </si>
  <si>
    <t>Najemnine</t>
  </si>
  <si>
    <t>Stroški storitev vzdrževanja</t>
  </si>
  <si>
    <t>Stroški transportnih storitev</t>
  </si>
  <si>
    <t>STROŠKI MATERIALA</t>
  </si>
  <si>
    <t>Stroški pis. mat.in strok. liter.</t>
  </si>
  <si>
    <t>Odpis drobnega inventarja</t>
  </si>
  <si>
    <t>Stroški nadom.delov</t>
  </si>
  <si>
    <t>Stroški energije</t>
  </si>
  <si>
    <t>Stroški materiala</t>
  </si>
  <si>
    <t>KONTO</t>
  </si>
  <si>
    <t>ODHODKI</t>
  </si>
  <si>
    <t>Odhodki iz posojil</t>
  </si>
  <si>
    <t>Poslovni odhodki</t>
  </si>
  <si>
    <t>P R I H O D K I</t>
  </si>
  <si>
    <t>DRUGI FINANČNI PRIHODKI</t>
  </si>
  <si>
    <t>POSLOVNI PRIHODKI</t>
  </si>
  <si>
    <t>Prih. od prodaje trg. blaga</t>
  </si>
  <si>
    <t>Donac. drugih prav. In fiz.oseb</t>
  </si>
  <si>
    <t xml:space="preserve">Dotacije iz prorač.in drugih </t>
  </si>
  <si>
    <t>Prihodki prejeti od članov</t>
  </si>
  <si>
    <t>Prihodki od prodaje storitev</t>
  </si>
  <si>
    <t>REALIZACIJA I-XII</t>
  </si>
  <si>
    <t>PLAN</t>
  </si>
  <si>
    <t>NAZIV</t>
  </si>
  <si>
    <t>MEŽICA</t>
  </si>
  <si>
    <t>MENGEŠ</t>
  </si>
  <si>
    <t>SKUPINA DOMŽALE</t>
  </si>
  <si>
    <t>SREČANJA</t>
  </si>
  <si>
    <t>LITIJA</t>
  </si>
  <si>
    <t>SEŽANA</t>
  </si>
  <si>
    <t>OBČNI ZBOR</t>
  </si>
  <si>
    <t>INVENTURNA KOMISIJA</t>
  </si>
  <si>
    <t>NADZORNI ODBOR</t>
  </si>
  <si>
    <t>UO</t>
  </si>
  <si>
    <t>ČASOPIS</t>
  </si>
  <si>
    <t>20% ČLANARINE</t>
  </si>
  <si>
    <t>VADITELJI</t>
  </si>
  <si>
    <t>BUS</t>
  </si>
  <si>
    <t>TEKSTIL</t>
  </si>
  <si>
    <t>PODRUŽNICA LJUBLJANA</t>
  </si>
  <si>
    <t>ČRNOMELJ + METLIKA</t>
  </si>
  <si>
    <t>TOLMIN</t>
  </si>
  <si>
    <t>DOLENJSKE TOPLICE</t>
  </si>
  <si>
    <t>ZZZŠ DOMŽALE</t>
  </si>
  <si>
    <t>MINISTRSTVO ZA ZDRAVJE</t>
  </si>
  <si>
    <t>ŠOLA ZDRAVJA</t>
  </si>
  <si>
    <t>DRUŠTVO ŠOLA ZDRAVJA</t>
  </si>
  <si>
    <t>PLAN + REALIZACIJA I-IX 2016</t>
  </si>
  <si>
    <t>DOMŽALE - UPOKOJENCI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</si>
</sst>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€&quot;;[Red]\-#,##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i/>
      <sz val="9"/>
      <color theme="1" tint="0.3499862666707357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theme="9" tint="-0.24997711111789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1" fontId="3" fillId="0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3" fillId="0" borderId="0" xfId="0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/>
    <xf numFmtId="164" fontId="5" fillId="0" borderId="0" xfId="1" applyNumberFormat="1" applyFont="1" applyFill="1" applyBorder="1"/>
    <xf numFmtId="164" fontId="4" fillId="0" borderId="0" xfId="1" applyNumberFormat="1" applyFont="1" applyFill="1" applyBorder="1"/>
    <xf numFmtId="0" fontId="4" fillId="0" borderId="0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left"/>
    </xf>
    <xf numFmtId="0" fontId="3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1" fontId="4" fillId="2" borderId="2" xfId="1" applyNumberFormat="1" applyFont="1" applyFill="1" applyBorder="1" applyAlignment="1">
      <alignment horizontal="center" vertical="center"/>
    </xf>
    <xf numFmtId="1" fontId="4" fillId="2" borderId="3" xfId="1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left" vertical="center"/>
    </xf>
    <xf numFmtId="0" fontId="6" fillId="0" borderId="5" xfId="1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1" fontId="4" fillId="3" borderId="3" xfId="1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left" vertical="center"/>
    </xf>
    <xf numFmtId="0" fontId="4" fillId="3" borderId="6" xfId="1" applyNumberFormat="1" applyFont="1" applyFill="1" applyBorder="1" applyAlignment="1">
      <alignment horizontal="left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4" borderId="3" xfId="1" applyNumberFormat="1" applyFont="1" applyFill="1" applyBorder="1" applyAlignment="1">
      <alignment horizontal="center" vertical="center"/>
    </xf>
    <xf numFmtId="1" fontId="4" fillId="4" borderId="2" xfId="1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64" fontId="4" fillId="4" borderId="6" xfId="1" applyNumberFormat="1" applyFont="1" applyFill="1" applyBorder="1" applyAlignment="1">
      <alignment horizontal="left" vertical="center"/>
    </xf>
    <xf numFmtId="0" fontId="4" fillId="4" borderId="6" xfId="1" applyNumberFormat="1" applyFont="1" applyFill="1" applyBorder="1" applyAlignment="1">
      <alignment horizontal="left" vertical="center"/>
    </xf>
    <xf numFmtId="1" fontId="4" fillId="4" borderId="2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4" fillId="0" borderId="5" xfId="1" applyNumberFormat="1" applyFont="1" applyFill="1" applyBorder="1" applyAlignment="1">
      <alignment horizontal="center" vertical="center"/>
    </xf>
    <xf numFmtId="1" fontId="3" fillId="0" borderId="8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left" vertical="center"/>
    </xf>
    <xf numFmtId="0" fontId="4" fillId="0" borderId="9" xfId="1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" fontId="7" fillId="0" borderId="8" xfId="1" applyNumberFormat="1" applyFont="1" applyFill="1" applyBorder="1" applyAlignment="1">
      <alignment horizontal="center" vertical="center"/>
    </xf>
    <xf numFmtId="1" fontId="7" fillId="0" borderId="5" xfId="1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/>
    </xf>
    <xf numFmtId="0" fontId="7" fillId="0" borderId="9" xfId="1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5" fillId="0" borderId="5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4" fillId="0" borderId="7" xfId="1" applyNumberFormat="1" applyFont="1" applyFill="1" applyBorder="1" applyAlignment="1">
      <alignment horizontal="center" vertical="center"/>
    </xf>
    <xf numFmtId="1" fontId="4" fillId="0" borderId="10" xfId="1" applyNumberFormat="1" applyFont="1" applyFill="1" applyBorder="1" applyAlignment="1">
      <alignment horizontal="center" vertical="center"/>
    </xf>
    <xf numFmtId="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164" fontId="4" fillId="0" borderId="6" xfId="1" applyNumberFormat="1" applyFont="1" applyFill="1" applyBorder="1" applyAlignment="1">
      <alignment horizontal="left" vertical="center" wrapText="1" shrinkToFit="1"/>
    </xf>
    <xf numFmtId="0" fontId="4" fillId="0" borderId="6" xfId="1" applyNumberFormat="1" applyFont="1" applyFill="1" applyBorder="1" applyAlignment="1">
      <alignment horizontal="left" vertical="center" wrapText="1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2" fillId="3" borderId="10" xfId="1" applyNumberFormat="1" applyFont="1" applyFill="1" applyBorder="1" applyAlignment="1">
      <alignment horizontal="center" vertical="center" wrapText="1" shrinkToFit="1"/>
    </xf>
    <xf numFmtId="0" fontId="12" fillId="3" borderId="7" xfId="1" applyNumberFormat="1" applyFont="1" applyFill="1" applyBorder="1" applyAlignment="1">
      <alignment horizontal="center" vertical="center" wrapText="1" shrinkToFit="1"/>
    </xf>
    <xf numFmtId="164" fontId="12" fillId="3" borderId="10" xfId="1" applyNumberFormat="1" applyFont="1" applyFill="1" applyBorder="1" applyAlignment="1">
      <alignment horizontal="center" vertical="center" wrapText="1" shrinkToFit="1"/>
    </xf>
    <xf numFmtId="164" fontId="12" fillId="3" borderId="7" xfId="1" applyNumberFormat="1" applyFont="1" applyFill="1" applyBorder="1" applyAlignment="1">
      <alignment horizontal="center" vertical="center" wrapText="1" shrinkToFit="1"/>
    </xf>
    <xf numFmtId="164" fontId="12" fillId="3" borderId="10" xfId="1" applyNumberFormat="1" applyFont="1" applyFill="1" applyBorder="1" applyAlignment="1">
      <alignment horizontal="center" vertical="center" shrinkToFit="1"/>
    </xf>
    <xf numFmtId="164" fontId="12" fillId="3" borderId="7" xfId="1" applyNumberFormat="1" applyFont="1" applyFill="1" applyBorder="1" applyAlignment="1">
      <alignment horizontal="center" vertical="center" shrinkToFit="1"/>
    </xf>
    <xf numFmtId="1" fontId="12" fillId="3" borderId="10" xfId="1" applyNumberFormat="1" applyFont="1" applyFill="1" applyBorder="1" applyAlignment="1">
      <alignment horizontal="center" vertical="center" shrinkToFit="1"/>
    </xf>
    <xf numFmtId="1" fontId="12" fillId="3" borderId="7" xfId="1" applyNumberFormat="1" applyFont="1" applyFill="1" applyBorder="1" applyAlignment="1">
      <alignment horizontal="center" vertical="center" shrinkToFit="1"/>
    </xf>
    <xf numFmtId="1" fontId="12" fillId="3" borderId="10" xfId="1" applyNumberFormat="1" applyFont="1" applyFill="1" applyBorder="1" applyAlignment="1">
      <alignment horizontal="center" vertical="center" wrapText="1" shrinkToFit="1"/>
    </xf>
    <xf numFmtId="1" fontId="12" fillId="3" borderId="7" xfId="1" applyNumberFormat="1" applyFont="1" applyFill="1" applyBorder="1" applyAlignment="1">
      <alignment horizontal="center" vertical="center" wrapText="1" shrinkToFit="1"/>
    </xf>
  </cellXfs>
  <cellStyles count="2">
    <cellStyle name="Navadno" xfId="0" builtinId="0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72"/>
  <sheetViews>
    <sheetView tabSelected="1" zoomScale="130" zoomScaleNormal="13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D56" sqref="D56"/>
    </sheetView>
  </sheetViews>
  <sheetFormatPr defaultRowHeight="18.75" customHeight="1" x14ac:dyDescent="0.2"/>
  <cols>
    <col min="1" max="1" width="6.28515625" style="5" customWidth="1"/>
    <col min="2" max="2" width="27" style="5" customWidth="1"/>
    <col min="3" max="3" width="10" style="4" hidden="1" customWidth="1"/>
    <col min="4" max="4" width="10" style="4" customWidth="1"/>
    <col min="5" max="5" width="10" style="3" hidden="1" customWidth="1"/>
    <col min="6" max="6" width="10" style="3" customWidth="1"/>
    <col min="7" max="7" width="10" style="3" hidden="1" customWidth="1"/>
    <col min="8" max="8" width="10" style="3" customWidth="1"/>
    <col min="9" max="9" width="10" style="3" hidden="1" customWidth="1"/>
    <col min="10" max="10" width="10" style="3" customWidth="1"/>
    <col min="11" max="11" width="10" style="3" hidden="1" customWidth="1"/>
    <col min="12" max="12" width="10" style="3" customWidth="1"/>
    <col min="13" max="13" width="10" style="3" hidden="1" customWidth="1"/>
    <col min="14" max="14" width="10" style="3" customWidth="1"/>
    <col min="15" max="15" width="10" style="3" hidden="1" customWidth="1"/>
    <col min="16" max="16" width="10" style="3" customWidth="1"/>
    <col min="17" max="17" width="10" style="3" hidden="1" customWidth="1"/>
    <col min="18" max="18" width="10" style="3" customWidth="1"/>
    <col min="19" max="19" width="10" style="3" hidden="1" customWidth="1"/>
    <col min="20" max="20" width="10" style="3" customWidth="1"/>
    <col min="21" max="21" width="10" style="3" hidden="1" customWidth="1"/>
    <col min="22" max="22" width="10" style="3" customWidth="1"/>
    <col min="23" max="23" width="10" style="2" hidden="1" customWidth="1"/>
    <col min="24" max="24" width="10" style="2" customWidth="1"/>
    <col min="25" max="25" width="10" style="2" hidden="1" customWidth="1"/>
    <col min="26" max="26" width="10" style="2" customWidth="1"/>
    <col min="27" max="27" width="10" style="2" hidden="1" customWidth="1"/>
    <col min="28" max="28" width="10" style="2" customWidth="1"/>
    <col min="29" max="29" width="10" style="2" hidden="1" customWidth="1"/>
    <col min="30" max="30" width="10" style="2" customWidth="1"/>
    <col min="31" max="31" width="10" style="2" hidden="1" customWidth="1"/>
    <col min="32" max="32" width="10" style="2" customWidth="1"/>
    <col min="33" max="33" width="10" style="2" hidden="1" customWidth="1"/>
    <col min="34" max="34" width="10" style="2" customWidth="1"/>
    <col min="35" max="35" width="10" style="2" hidden="1" customWidth="1"/>
    <col min="36" max="36" width="10" style="2" customWidth="1"/>
    <col min="37" max="37" width="10" style="2" hidden="1" customWidth="1"/>
    <col min="38" max="44" width="10" style="2" customWidth="1"/>
    <col min="45" max="45" width="7.140625" style="1" customWidth="1"/>
    <col min="46" max="16384" width="9.140625" style="1"/>
  </cols>
  <sheetData>
    <row r="1" spans="1:45" s="80" customFormat="1" ht="25.5" customHeight="1" thickBot="1" x14ac:dyDescent="0.3">
      <c r="A1" s="81" t="s">
        <v>68</v>
      </c>
      <c r="B1" s="82"/>
      <c r="C1" s="83" t="s">
        <v>67</v>
      </c>
      <c r="D1" s="84"/>
      <c r="E1" s="85" t="s">
        <v>66</v>
      </c>
      <c r="F1" s="86"/>
      <c r="G1" s="85" t="s">
        <v>65</v>
      </c>
      <c r="H1" s="86"/>
      <c r="I1" s="85" t="s">
        <v>64</v>
      </c>
      <c r="J1" s="86"/>
      <c r="K1" s="85" t="s">
        <v>69</v>
      </c>
      <c r="L1" s="86"/>
      <c r="M1" s="85" t="s">
        <v>63</v>
      </c>
      <c r="N1" s="86"/>
      <c r="O1" s="87" t="s">
        <v>62</v>
      </c>
      <c r="P1" s="88"/>
      <c r="Q1" s="85" t="s">
        <v>61</v>
      </c>
      <c r="R1" s="86"/>
      <c r="S1" s="85" t="s">
        <v>60</v>
      </c>
      <c r="T1" s="86"/>
      <c r="U1" s="87" t="s">
        <v>59</v>
      </c>
      <c r="V1" s="88"/>
      <c r="W1" s="89" t="s">
        <v>58</v>
      </c>
      <c r="X1" s="90"/>
      <c r="Y1" s="89" t="s">
        <v>57</v>
      </c>
      <c r="Z1" s="90"/>
      <c r="AA1" s="91" t="s">
        <v>56</v>
      </c>
      <c r="AB1" s="92"/>
      <c r="AC1" s="89" t="s">
        <v>55</v>
      </c>
      <c r="AD1" s="90"/>
      <c r="AE1" s="89" t="s">
        <v>54</v>
      </c>
      <c r="AF1" s="90"/>
      <c r="AG1" s="91" t="s">
        <v>53</v>
      </c>
      <c r="AH1" s="92"/>
      <c r="AI1" s="91" t="s">
        <v>52</v>
      </c>
      <c r="AJ1" s="92"/>
      <c r="AK1" s="89" t="s">
        <v>51</v>
      </c>
      <c r="AL1" s="90"/>
      <c r="AM1" s="78" t="s">
        <v>50</v>
      </c>
      <c r="AN1" s="78" t="s">
        <v>49</v>
      </c>
      <c r="AO1" s="78" t="s">
        <v>48</v>
      </c>
      <c r="AP1" s="79" t="s">
        <v>47</v>
      </c>
      <c r="AQ1" s="78" t="s">
        <v>46</v>
      </c>
      <c r="AR1" s="78" t="s">
        <v>45</v>
      </c>
    </row>
    <row r="2" spans="1:45" s="32" customFormat="1" ht="18.75" customHeight="1" thickBot="1" x14ac:dyDescent="0.3">
      <c r="A2" s="77" t="s">
        <v>30</v>
      </c>
      <c r="B2" s="76" t="s">
        <v>44</v>
      </c>
      <c r="C2" s="75" t="s">
        <v>43</v>
      </c>
      <c r="D2" s="74" t="s">
        <v>42</v>
      </c>
      <c r="E2" s="75" t="s">
        <v>43</v>
      </c>
      <c r="F2" s="74" t="s">
        <v>42</v>
      </c>
      <c r="G2" s="75" t="s">
        <v>43</v>
      </c>
      <c r="H2" s="74" t="s">
        <v>42</v>
      </c>
      <c r="I2" s="75" t="s">
        <v>43</v>
      </c>
      <c r="J2" s="74" t="s">
        <v>42</v>
      </c>
      <c r="K2" s="75" t="s">
        <v>43</v>
      </c>
      <c r="L2" s="74" t="s">
        <v>42</v>
      </c>
      <c r="M2" s="75" t="s">
        <v>43</v>
      </c>
      <c r="N2" s="74" t="s">
        <v>42</v>
      </c>
      <c r="O2" s="75" t="s">
        <v>43</v>
      </c>
      <c r="P2" s="74" t="s">
        <v>42</v>
      </c>
      <c r="Q2" s="75" t="s">
        <v>43</v>
      </c>
      <c r="R2" s="74" t="s">
        <v>42</v>
      </c>
      <c r="S2" s="75" t="s">
        <v>43</v>
      </c>
      <c r="T2" s="74" t="s">
        <v>42</v>
      </c>
      <c r="U2" s="75" t="s">
        <v>43</v>
      </c>
      <c r="V2" s="74" t="s">
        <v>42</v>
      </c>
      <c r="W2" s="75" t="s">
        <v>43</v>
      </c>
      <c r="X2" s="74" t="s">
        <v>42</v>
      </c>
      <c r="Y2" s="75" t="s">
        <v>43</v>
      </c>
      <c r="Z2" s="74" t="s">
        <v>42</v>
      </c>
      <c r="AA2" s="75" t="s">
        <v>43</v>
      </c>
      <c r="AB2" s="74" t="s">
        <v>42</v>
      </c>
      <c r="AC2" s="75" t="s">
        <v>43</v>
      </c>
      <c r="AD2" s="74" t="s">
        <v>42</v>
      </c>
      <c r="AE2" s="75" t="s">
        <v>43</v>
      </c>
      <c r="AF2" s="74" t="s">
        <v>42</v>
      </c>
      <c r="AG2" s="75" t="s">
        <v>43</v>
      </c>
      <c r="AH2" s="74" t="s">
        <v>42</v>
      </c>
      <c r="AI2" s="75" t="s">
        <v>43</v>
      </c>
      <c r="AJ2" s="74" t="s">
        <v>42</v>
      </c>
      <c r="AK2" s="75" t="s">
        <v>43</v>
      </c>
      <c r="AL2" s="74" t="s">
        <v>42</v>
      </c>
      <c r="AM2" s="74" t="s">
        <v>42</v>
      </c>
      <c r="AN2" s="74" t="s">
        <v>42</v>
      </c>
      <c r="AO2" s="74" t="s">
        <v>42</v>
      </c>
      <c r="AP2" s="74" t="s">
        <v>42</v>
      </c>
      <c r="AQ2" s="74" t="s">
        <v>42</v>
      </c>
      <c r="AR2" s="74" t="s">
        <v>42</v>
      </c>
    </row>
    <row r="3" spans="1:45" s="66" customFormat="1" ht="18.75" customHeight="1" x14ac:dyDescent="0.25">
      <c r="A3" s="55">
        <v>7600</v>
      </c>
      <c r="B3" s="54" t="s">
        <v>41</v>
      </c>
      <c r="C3" s="65">
        <f>E3+G3+I3+K3+M3+Q3+S3+U3+W3+Y3+AA3+AC3+AE3+AK3</f>
        <v>2700</v>
      </c>
      <c r="D3" s="73">
        <f>F3+H3+J3+L3+N3+R3+T3+V3+X3+Z3+AB3+AD3+AF3+AH3+AJ3+AL3+AM3+AN3+AO3+AP3+AQ3+AR3</f>
        <v>1170</v>
      </c>
      <c r="E3" s="49">
        <v>600</v>
      </c>
      <c r="F3" s="50">
        <v>70</v>
      </c>
      <c r="G3" s="49"/>
      <c r="H3" s="50"/>
      <c r="I3" s="49"/>
      <c r="J3" s="50"/>
      <c r="K3" s="49"/>
      <c r="L3" s="50"/>
      <c r="M3" s="53"/>
      <c r="N3" s="52"/>
      <c r="O3" s="53"/>
      <c r="P3" s="52"/>
      <c r="Q3" s="49"/>
      <c r="R3" s="50"/>
      <c r="S3" s="53"/>
      <c r="T3" s="52">
        <v>400</v>
      </c>
      <c r="U3" s="49"/>
      <c r="V3" s="50"/>
      <c r="W3" s="49">
        <v>1500</v>
      </c>
      <c r="X3" s="50"/>
      <c r="Y3" s="49"/>
      <c r="Z3" s="50">
        <v>100</v>
      </c>
      <c r="AA3" s="49"/>
      <c r="AB3" s="50"/>
      <c r="AC3" s="49">
        <v>600</v>
      </c>
      <c r="AD3" s="50">
        <v>600</v>
      </c>
      <c r="AE3" s="49"/>
      <c r="AF3" s="50"/>
      <c r="AG3" s="49"/>
      <c r="AH3" s="50"/>
      <c r="AI3" s="49"/>
      <c r="AJ3" s="50"/>
      <c r="AK3" s="49"/>
      <c r="AL3" s="52"/>
      <c r="AM3" s="52"/>
      <c r="AN3" s="52"/>
      <c r="AO3" s="52"/>
      <c r="AP3" s="52"/>
      <c r="AQ3" s="52"/>
      <c r="AR3" s="52"/>
    </row>
    <row r="4" spans="1:45" s="66" customFormat="1" ht="18.75" customHeight="1" x14ac:dyDescent="0.25">
      <c r="A4" s="55">
        <v>7601</v>
      </c>
      <c r="B4" s="54" t="s">
        <v>40</v>
      </c>
      <c r="C4" s="53">
        <f>E4+G4+I4+K4+M4+Q4+S4+U4+W4+Y4+AA4+AC4+AE4+AK4</f>
        <v>44000</v>
      </c>
      <c r="D4" s="52">
        <f t="shared" ref="D4:D44" si="0">F4+H4+J4+L4+N4+P4+R4+T4+V4+X4+Z4+AB4+AD4+AF4+AH4+AJ4+AL4+AM4+AN4+AO4+AP4+AQ4+AR4</f>
        <v>45020</v>
      </c>
      <c r="E4" s="49">
        <v>44000</v>
      </c>
      <c r="F4" s="50">
        <v>45020</v>
      </c>
      <c r="G4" s="49"/>
      <c r="H4" s="50"/>
      <c r="I4" s="49"/>
      <c r="J4" s="50"/>
      <c r="K4" s="49"/>
      <c r="L4" s="50"/>
      <c r="M4" s="53"/>
      <c r="N4" s="52"/>
      <c r="O4" s="53"/>
      <c r="P4" s="52"/>
      <c r="Q4" s="49"/>
      <c r="R4" s="50"/>
      <c r="S4" s="53"/>
      <c r="T4" s="52"/>
      <c r="U4" s="49"/>
      <c r="V4" s="50"/>
      <c r="W4" s="49"/>
      <c r="X4" s="50"/>
      <c r="Y4" s="49"/>
      <c r="Z4" s="50"/>
      <c r="AA4" s="49"/>
      <c r="AB4" s="50"/>
      <c r="AC4" s="49"/>
      <c r="AD4" s="50"/>
      <c r="AE4" s="49"/>
      <c r="AF4" s="50"/>
      <c r="AG4" s="49"/>
      <c r="AH4" s="50"/>
      <c r="AI4" s="49"/>
      <c r="AJ4" s="50"/>
      <c r="AK4" s="49"/>
      <c r="AL4" s="52"/>
      <c r="AM4" s="52"/>
      <c r="AN4" s="52"/>
      <c r="AO4" s="52"/>
      <c r="AP4" s="52"/>
      <c r="AQ4" s="52"/>
      <c r="AR4" s="52"/>
      <c r="AS4" s="72"/>
    </row>
    <row r="5" spans="1:45" s="66" customFormat="1" ht="18.75" customHeight="1" x14ac:dyDescent="0.25">
      <c r="A5" s="55">
        <v>7604</v>
      </c>
      <c r="B5" s="54" t="s">
        <v>39</v>
      </c>
      <c r="C5" s="53">
        <f>E5+G5+I5+K5+M5+O5+Q5+S5+U5+W5+Y5+AA5+AC5+AE5+AK5</f>
        <v>23987</v>
      </c>
      <c r="D5" s="52">
        <f t="shared" si="0"/>
        <v>25894.250000000004</v>
      </c>
      <c r="E5" s="49"/>
      <c r="F5" s="50"/>
      <c r="G5" s="49">
        <v>18500</v>
      </c>
      <c r="H5" s="50">
        <v>18500</v>
      </c>
      <c r="I5" s="49">
        <v>2687</v>
      </c>
      <c r="J5" s="50">
        <v>2740.58</v>
      </c>
      <c r="K5" s="49">
        <v>2000</v>
      </c>
      <c r="L5" s="50">
        <v>2000</v>
      </c>
      <c r="M5" s="49">
        <v>250</v>
      </c>
      <c r="N5" s="50">
        <v>217.46</v>
      </c>
      <c r="O5" s="49"/>
      <c r="P5" s="50">
        <v>150</v>
      </c>
      <c r="Q5" s="49">
        <v>400</v>
      </c>
      <c r="R5" s="50">
        <v>456.13</v>
      </c>
      <c r="S5" s="53">
        <v>150</v>
      </c>
      <c r="T5" s="52"/>
      <c r="U5" s="49"/>
      <c r="V5" s="50"/>
      <c r="W5" s="49"/>
      <c r="X5" s="50"/>
      <c r="Y5" s="49"/>
      <c r="Z5" s="50"/>
      <c r="AA5" s="49"/>
      <c r="AB5" s="50"/>
      <c r="AC5" s="49"/>
      <c r="AD5" s="50"/>
      <c r="AE5" s="49"/>
      <c r="AF5" s="50"/>
      <c r="AG5" s="49"/>
      <c r="AH5" s="50"/>
      <c r="AI5" s="49"/>
      <c r="AJ5" s="50"/>
      <c r="AK5" s="49"/>
      <c r="AL5" s="52"/>
      <c r="AM5" s="52">
        <v>500</v>
      </c>
      <c r="AN5" s="52">
        <v>110.08</v>
      </c>
      <c r="AO5" s="52"/>
      <c r="AP5" s="52">
        <v>820</v>
      </c>
      <c r="AQ5" s="52">
        <v>200</v>
      </c>
      <c r="AR5" s="52">
        <v>200</v>
      </c>
    </row>
    <row r="6" spans="1:45" s="66" customFormat="1" ht="18.75" customHeight="1" x14ac:dyDescent="0.25">
      <c r="A6" s="55">
        <v>7605</v>
      </c>
      <c r="B6" s="54" t="s">
        <v>38</v>
      </c>
      <c r="C6" s="53">
        <f>E6+G6+I6+K6+M6+Q6+S6+U6+W6+Y6+AA6+AC6+AE6+AK6</f>
        <v>950</v>
      </c>
      <c r="D6" s="52">
        <f t="shared" si="0"/>
        <v>7941.09</v>
      </c>
      <c r="E6" s="49">
        <v>950</v>
      </c>
      <c r="F6" s="50">
        <v>2229.09</v>
      </c>
      <c r="G6" s="49"/>
      <c r="H6" s="50"/>
      <c r="I6" s="49"/>
      <c r="J6" s="50"/>
      <c r="K6" s="49"/>
      <c r="L6" s="50"/>
      <c r="M6" s="53"/>
      <c r="N6" s="52"/>
      <c r="O6" s="53"/>
      <c r="P6" s="52"/>
      <c r="Q6" s="49"/>
      <c r="R6" s="50"/>
      <c r="S6" s="53"/>
      <c r="T6" s="52"/>
      <c r="U6" s="49"/>
      <c r="V6" s="50"/>
      <c r="W6" s="49"/>
      <c r="X6" s="50">
        <v>4947</v>
      </c>
      <c r="Y6" s="49"/>
      <c r="Z6" s="50"/>
      <c r="AA6" s="49"/>
      <c r="AB6" s="50"/>
      <c r="AC6" s="49"/>
      <c r="AD6" s="50"/>
      <c r="AE6" s="49"/>
      <c r="AF6" s="50"/>
      <c r="AG6" s="49"/>
      <c r="AH6" s="50"/>
      <c r="AI6" s="49"/>
      <c r="AJ6" s="50"/>
      <c r="AK6" s="49"/>
      <c r="AL6" s="52">
        <v>205</v>
      </c>
      <c r="AM6" s="52"/>
      <c r="AN6" s="52"/>
      <c r="AO6" s="52"/>
      <c r="AP6" s="52"/>
      <c r="AQ6" s="52"/>
      <c r="AR6" s="52">
        <v>560</v>
      </c>
    </row>
    <row r="7" spans="1:45" s="66" customFormat="1" ht="18.75" customHeight="1" thickBot="1" x14ac:dyDescent="0.3">
      <c r="A7" s="55">
        <v>7620</v>
      </c>
      <c r="B7" s="54" t="s">
        <v>37</v>
      </c>
      <c r="C7" s="53">
        <f>E7+G7+I7+K7+M7+Q7+S7+U7+W7+Y7+AA7+AC7+AE7+AK7</f>
        <v>6250</v>
      </c>
      <c r="D7" s="52">
        <f t="shared" si="0"/>
        <v>18767.3</v>
      </c>
      <c r="E7" s="49"/>
      <c r="F7" s="50"/>
      <c r="G7" s="49"/>
      <c r="H7" s="50"/>
      <c r="I7" s="49"/>
      <c r="J7" s="50"/>
      <c r="K7" s="49"/>
      <c r="L7" s="50"/>
      <c r="M7" s="53"/>
      <c r="N7" s="52"/>
      <c r="O7" s="53"/>
      <c r="P7" s="52"/>
      <c r="Q7" s="49"/>
      <c r="R7" s="50"/>
      <c r="S7" s="53"/>
      <c r="T7" s="52">
        <v>500</v>
      </c>
      <c r="U7" s="49">
        <v>6250</v>
      </c>
      <c r="V7" s="50">
        <v>18267.3</v>
      </c>
      <c r="W7" s="49"/>
      <c r="X7" s="50"/>
      <c r="Y7" s="49"/>
      <c r="Z7" s="50"/>
      <c r="AA7" s="49"/>
      <c r="AB7" s="50"/>
      <c r="AC7" s="49"/>
      <c r="AD7" s="50"/>
      <c r="AE7" s="49"/>
      <c r="AF7" s="50"/>
      <c r="AG7" s="49"/>
      <c r="AH7" s="50"/>
      <c r="AI7" s="49"/>
      <c r="AJ7" s="50"/>
      <c r="AK7" s="49"/>
      <c r="AL7" s="52"/>
      <c r="AM7" s="52"/>
      <c r="AN7" s="52"/>
      <c r="AO7" s="52"/>
      <c r="AP7" s="52"/>
      <c r="AQ7" s="52"/>
      <c r="AR7" s="52"/>
    </row>
    <row r="8" spans="1:45" s="64" customFormat="1" ht="18.75" customHeight="1" thickBot="1" x14ac:dyDescent="0.3">
      <c r="A8" s="46">
        <v>76</v>
      </c>
      <c r="B8" s="45" t="s">
        <v>36</v>
      </c>
      <c r="C8" s="44">
        <f>E8+G8+I8+K8+M8+O8+Q8+S8+U8+W8+Y8+AA8+AC8+AE8+AK8</f>
        <v>77887</v>
      </c>
      <c r="D8" s="47">
        <f t="shared" si="0"/>
        <v>98792.640000000014</v>
      </c>
      <c r="E8" s="40">
        <f t="shared" ref="E8:AR8" si="1">SUM(E3:E7)</f>
        <v>45550</v>
      </c>
      <c r="F8" s="41">
        <f t="shared" si="1"/>
        <v>47319.09</v>
      </c>
      <c r="G8" s="40">
        <f t="shared" si="1"/>
        <v>18500</v>
      </c>
      <c r="H8" s="41">
        <f t="shared" si="1"/>
        <v>18500</v>
      </c>
      <c r="I8" s="40">
        <f t="shared" si="1"/>
        <v>2687</v>
      </c>
      <c r="J8" s="41">
        <f t="shared" si="1"/>
        <v>2740.58</v>
      </c>
      <c r="K8" s="40">
        <f t="shared" si="1"/>
        <v>2000</v>
      </c>
      <c r="L8" s="41">
        <f t="shared" si="1"/>
        <v>2000</v>
      </c>
      <c r="M8" s="40">
        <f t="shared" si="1"/>
        <v>250</v>
      </c>
      <c r="N8" s="41">
        <f t="shared" si="1"/>
        <v>217.46</v>
      </c>
      <c r="O8" s="40">
        <f t="shared" si="1"/>
        <v>0</v>
      </c>
      <c r="P8" s="41">
        <f t="shared" si="1"/>
        <v>150</v>
      </c>
      <c r="Q8" s="40">
        <f t="shared" si="1"/>
        <v>400</v>
      </c>
      <c r="R8" s="41">
        <f t="shared" si="1"/>
        <v>456.13</v>
      </c>
      <c r="S8" s="40">
        <f t="shared" si="1"/>
        <v>150</v>
      </c>
      <c r="T8" s="41">
        <f t="shared" si="1"/>
        <v>900</v>
      </c>
      <c r="U8" s="40">
        <f t="shared" si="1"/>
        <v>6250</v>
      </c>
      <c r="V8" s="41">
        <f t="shared" si="1"/>
        <v>18267.3</v>
      </c>
      <c r="W8" s="40">
        <f t="shared" si="1"/>
        <v>1500</v>
      </c>
      <c r="X8" s="41">
        <f t="shared" si="1"/>
        <v>4947</v>
      </c>
      <c r="Y8" s="40">
        <f t="shared" si="1"/>
        <v>0</v>
      </c>
      <c r="Z8" s="41">
        <f t="shared" si="1"/>
        <v>100</v>
      </c>
      <c r="AA8" s="40">
        <f t="shared" si="1"/>
        <v>0</v>
      </c>
      <c r="AB8" s="41">
        <f t="shared" si="1"/>
        <v>0</v>
      </c>
      <c r="AC8" s="40">
        <f t="shared" si="1"/>
        <v>600</v>
      </c>
      <c r="AD8" s="41">
        <f t="shared" si="1"/>
        <v>600</v>
      </c>
      <c r="AE8" s="40">
        <f t="shared" si="1"/>
        <v>0</v>
      </c>
      <c r="AF8" s="41">
        <f t="shared" si="1"/>
        <v>0</v>
      </c>
      <c r="AG8" s="40">
        <f t="shared" si="1"/>
        <v>0</v>
      </c>
      <c r="AH8" s="41">
        <f t="shared" si="1"/>
        <v>0</v>
      </c>
      <c r="AI8" s="40">
        <f t="shared" si="1"/>
        <v>0</v>
      </c>
      <c r="AJ8" s="41">
        <f t="shared" si="1"/>
        <v>0</v>
      </c>
      <c r="AK8" s="40">
        <f t="shared" si="1"/>
        <v>0</v>
      </c>
      <c r="AL8" s="41">
        <f t="shared" si="1"/>
        <v>205</v>
      </c>
      <c r="AM8" s="41">
        <f t="shared" si="1"/>
        <v>500</v>
      </c>
      <c r="AN8" s="41">
        <f t="shared" si="1"/>
        <v>110.08</v>
      </c>
      <c r="AO8" s="41">
        <f t="shared" si="1"/>
        <v>0</v>
      </c>
      <c r="AP8" s="41">
        <f t="shared" si="1"/>
        <v>820</v>
      </c>
      <c r="AQ8" s="41">
        <f t="shared" si="1"/>
        <v>200</v>
      </c>
      <c r="AR8" s="41">
        <f t="shared" si="1"/>
        <v>760</v>
      </c>
    </row>
    <row r="9" spans="1:45" s="64" customFormat="1" ht="18.75" customHeight="1" thickBot="1" x14ac:dyDescent="0.3">
      <c r="A9" s="46">
        <v>78</v>
      </c>
      <c r="B9" s="45" t="s">
        <v>35</v>
      </c>
      <c r="C9" s="44">
        <f>E9+G9+I9+K9+M9+O9+Q9+S9+U9+W9+Y9+AA9+AC9+AE9+AK9</f>
        <v>0</v>
      </c>
      <c r="D9" s="43">
        <f t="shared" si="0"/>
        <v>1.03</v>
      </c>
      <c r="E9" s="40"/>
      <c r="F9" s="41">
        <v>1.03</v>
      </c>
      <c r="G9" s="40"/>
      <c r="H9" s="41"/>
      <c r="I9" s="40"/>
      <c r="J9" s="41"/>
      <c r="K9" s="40"/>
      <c r="L9" s="41"/>
      <c r="M9" s="40"/>
      <c r="N9" s="41"/>
      <c r="O9" s="40"/>
      <c r="P9" s="41"/>
      <c r="Q9" s="40"/>
      <c r="R9" s="41"/>
      <c r="S9" s="40"/>
      <c r="T9" s="41"/>
      <c r="U9" s="40"/>
      <c r="V9" s="41"/>
      <c r="W9" s="40"/>
      <c r="X9" s="41"/>
      <c r="Y9" s="40"/>
      <c r="Z9" s="41"/>
      <c r="AA9" s="40"/>
      <c r="AB9" s="41"/>
      <c r="AC9" s="40"/>
      <c r="AD9" s="41"/>
      <c r="AE9" s="40"/>
      <c r="AF9" s="41"/>
      <c r="AG9" s="40"/>
      <c r="AH9" s="41"/>
      <c r="AI9" s="40"/>
      <c r="AJ9" s="41"/>
      <c r="AK9" s="40"/>
      <c r="AL9" s="41"/>
      <c r="AM9" s="41"/>
      <c r="AN9" s="41"/>
      <c r="AO9" s="41"/>
      <c r="AP9" s="41"/>
      <c r="AQ9" s="41"/>
      <c r="AR9" s="41"/>
      <c r="AS9" s="71"/>
    </row>
    <row r="10" spans="1:45" s="64" customFormat="1" ht="18.75" customHeight="1" thickBot="1" x14ac:dyDescent="0.3">
      <c r="A10" s="38">
        <v>7</v>
      </c>
      <c r="B10" s="37" t="s">
        <v>34</v>
      </c>
      <c r="C10" s="36">
        <f>E10+G10+I10+K10+M10+O10+Q10+S10+U10+W10+Y10+AA10+AC10+AE10+AK10</f>
        <v>77887</v>
      </c>
      <c r="D10" s="35">
        <f t="shared" si="0"/>
        <v>98793.670000000013</v>
      </c>
      <c r="E10" s="36">
        <f t="shared" ref="E10:AR10" si="2">E8+E9</f>
        <v>45550</v>
      </c>
      <c r="F10" s="35">
        <f t="shared" si="2"/>
        <v>47320.119999999995</v>
      </c>
      <c r="G10" s="36">
        <f t="shared" si="2"/>
        <v>18500</v>
      </c>
      <c r="H10" s="35">
        <f t="shared" si="2"/>
        <v>18500</v>
      </c>
      <c r="I10" s="36">
        <f t="shared" si="2"/>
        <v>2687</v>
      </c>
      <c r="J10" s="35">
        <f t="shared" si="2"/>
        <v>2740.58</v>
      </c>
      <c r="K10" s="36">
        <f t="shared" si="2"/>
        <v>2000</v>
      </c>
      <c r="L10" s="35">
        <f t="shared" si="2"/>
        <v>2000</v>
      </c>
      <c r="M10" s="36">
        <f t="shared" si="2"/>
        <v>250</v>
      </c>
      <c r="N10" s="35">
        <f t="shared" si="2"/>
        <v>217.46</v>
      </c>
      <c r="O10" s="36">
        <f t="shared" si="2"/>
        <v>0</v>
      </c>
      <c r="P10" s="35">
        <f t="shared" si="2"/>
        <v>150</v>
      </c>
      <c r="Q10" s="36">
        <f t="shared" si="2"/>
        <v>400</v>
      </c>
      <c r="R10" s="35">
        <f t="shared" si="2"/>
        <v>456.13</v>
      </c>
      <c r="S10" s="36">
        <f t="shared" si="2"/>
        <v>150</v>
      </c>
      <c r="T10" s="35">
        <f t="shared" si="2"/>
        <v>900</v>
      </c>
      <c r="U10" s="36">
        <f t="shared" si="2"/>
        <v>6250</v>
      </c>
      <c r="V10" s="35">
        <f t="shared" si="2"/>
        <v>18267.3</v>
      </c>
      <c r="W10" s="36">
        <f t="shared" si="2"/>
        <v>1500</v>
      </c>
      <c r="X10" s="35">
        <f t="shared" si="2"/>
        <v>4947</v>
      </c>
      <c r="Y10" s="36">
        <f t="shared" si="2"/>
        <v>0</v>
      </c>
      <c r="Z10" s="35">
        <f t="shared" si="2"/>
        <v>100</v>
      </c>
      <c r="AA10" s="36">
        <f t="shared" si="2"/>
        <v>0</v>
      </c>
      <c r="AB10" s="35">
        <f t="shared" si="2"/>
        <v>0</v>
      </c>
      <c r="AC10" s="36">
        <f t="shared" si="2"/>
        <v>600</v>
      </c>
      <c r="AD10" s="35">
        <f t="shared" si="2"/>
        <v>600</v>
      </c>
      <c r="AE10" s="36">
        <f t="shared" si="2"/>
        <v>0</v>
      </c>
      <c r="AF10" s="35">
        <f t="shared" si="2"/>
        <v>0</v>
      </c>
      <c r="AG10" s="36">
        <f t="shared" si="2"/>
        <v>0</v>
      </c>
      <c r="AH10" s="35">
        <f t="shared" si="2"/>
        <v>0</v>
      </c>
      <c r="AI10" s="36">
        <f t="shared" si="2"/>
        <v>0</v>
      </c>
      <c r="AJ10" s="35">
        <f t="shared" si="2"/>
        <v>0</v>
      </c>
      <c r="AK10" s="36">
        <f t="shared" si="2"/>
        <v>0</v>
      </c>
      <c r="AL10" s="35">
        <f t="shared" si="2"/>
        <v>205</v>
      </c>
      <c r="AM10" s="35">
        <f t="shared" si="2"/>
        <v>500</v>
      </c>
      <c r="AN10" s="35">
        <f t="shared" si="2"/>
        <v>110.08</v>
      </c>
      <c r="AO10" s="35">
        <f t="shared" si="2"/>
        <v>0</v>
      </c>
      <c r="AP10" s="35">
        <f t="shared" si="2"/>
        <v>820</v>
      </c>
      <c r="AQ10" s="35">
        <f t="shared" si="2"/>
        <v>200</v>
      </c>
      <c r="AR10" s="35">
        <f t="shared" si="2"/>
        <v>760</v>
      </c>
      <c r="AS10" s="68"/>
    </row>
    <row r="11" spans="1:45" s="66" customFormat="1" ht="18.75" customHeight="1" x14ac:dyDescent="0.25">
      <c r="A11" s="55">
        <v>702</v>
      </c>
      <c r="B11" s="54" t="s">
        <v>33</v>
      </c>
      <c r="C11" s="65">
        <f>E11+G11+I11+K11+M11+Q11+S11+U11+W11+Y11+AA11+AC11+AE11+AK11</f>
        <v>3500</v>
      </c>
      <c r="D11" s="52">
        <f t="shared" si="0"/>
        <v>12927.140000000001</v>
      </c>
      <c r="E11" s="70"/>
      <c r="F11" s="69"/>
      <c r="G11" s="49"/>
      <c r="H11" s="50"/>
      <c r="I11" s="49"/>
      <c r="J11" s="50"/>
      <c r="K11" s="49"/>
      <c r="L11" s="50"/>
      <c r="M11" s="53"/>
      <c r="N11" s="52"/>
      <c r="O11" s="53"/>
      <c r="P11" s="52"/>
      <c r="Q11" s="49"/>
      <c r="R11" s="50"/>
      <c r="S11" s="53"/>
      <c r="T11" s="52">
        <v>685.44</v>
      </c>
      <c r="U11" s="49">
        <v>3500</v>
      </c>
      <c r="V11" s="50">
        <v>11431.7</v>
      </c>
      <c r="W11" s="49"/>
      <c r="X11" s="50"/>
      <c r="Y11" s="49"/>
      <c r="Z11" s="50"/>
      <c r="AA11" s="49"/>
      <c r="AB11" s="50"/>
      <c r="AC11" s="49"/>
      <c r="AD11" s="50"/>
      <c r="AE11" s="49"/>
      <c r="AF11" s="50"/>
      <c r="AG11" s="49"/>
      <c r="AH11" s="50"/>
      <c r="AI11" s="49"/>
      <c r="AJ11" s="50"/>
      <c r="AK11" s="49"/>
      <c r="AL11" s="52"/>
      <c r="AM11" s="52"/>
      <c r="AN11" s="52"/>
      <c r="AO11" s="52"/>
      <c r="AP11" s="52">
        <v>300</v>
      </c>
      <c r="AQ11" s="52"/>
      <c r="AR11" s="52">
        <v>510</v>
      </c>
    </row>
    <row r="12" spans="1:45" s="66" customFormat="1" ht="18.75" customHeight="1" thickBot="1" x14ac:dyDescent="0.3">
      <c r="A12" s="55">
        <v>7400</v>
      </c>
      <c r="B12" s="54" t="s">
        <v>32</v>
      </c>
      <c r="C12" s="53">
        <f>E12+G12+I12+K12+M12+Q12+S12+U12+W12+Y12+AA12+AC12+AE12+AK12</f>
        <v>0</v>
      </c>
      <c r="D12" s="52">
        <f t="shared" si="0"/>
        <v>88</v>
      </c>
      <c r="E12" s="49"/>
      <c r="F12" s="50">
        <v>88</v>
      </c>
      <c r="G12" s="49"/>
      <c r="H12" s="50"/>
      <c r="I12" s="49"/>
      <c r="J12" s="50"/>
      <c r="K12" s="49"/>
      <c r="L12" s="50"/>
      <c r="M12" s="53"/>
      <c r="N12" s="52"/>
      <c r="O12" s="53"/>
      <c r="P12" s="52"/>
      <c r="Q12" s="49"/>
      <c r="R12" s="50"/>
      <c r="S12" s="53"/>
      <c r="T12" s="52"/>
      <c r="U12" s="49"/>
      <c r="V12" s="50"/>
      <c r="W12" s="49"/>
      <c r="X12" s="50"/>
      <c r="Y12" s="49"/>
      <c r="Z12" s="50"/>
      <c r="AA12" s="49"/>
      <c r="AB12" s="50"/>
      <c r="AC12" s="49"/>
      <c r="AD12" s="50"/>
      <c r="AE12" s="49"/>
      <c r="AF12" s="50"/>
      <c r="AG12" s="49"/>
      <c r="AH12" s="50"/>
      <c r="AI12" s="49"/>
      <c r="AJ12" s="50"/>
      <c r="AK12" s="49"/>
      <c r="AL12" s="52"/>
      <c r="AM12" s="52"/>
      <c r="AN12" s="52"/>
      <c r="AO12" s="52"/>
      <c r="AP12" s="52"/>
      <c r="AQ12" s="52"/>
      <c r="AR12" s="52"/>
    </row>
    <row r="13" spans="1:45" s="64" customFormat="1" ht="18.75" customHeight="1" thickBot="1" x14ac:dyDescent="0.3">
      <c r="A13" s="38">
        <v>7</v>
      </c>
      <c r="B13" s="37" t="s">
        <v>31</v>
      </c>
      <c r="C13" s="36">
        <f t="shared" ref="C13:C43" si="3">E13+G13+I13+K13+M13+O13+Q13+S13+U13+W13+Y13+AA13+AC13+AE13+AK13</f>
        <v>3500</v>
      </c>
      <c r="D13" s="35">
        <f t="shared" si="0"/>
        <v>13015.140000000001</v>
      </c>
      <c r="E13" s="36">
        <f t="shared" ref="E13:AR13" si="4">E11+E12</f>
        <v>0</v>
      </c>
      <c r="F13" s="35">
        <f t="shared" si="4"/>
        <v>88</v>
      </c>
      <c r="G13" s="36">
        <f t="shared" si="4"/>
        <v>0</v>
      </c>
      <c r="H13" s="35">
        <f t="shared" si="4"/>
        <v>0</v>
      </c>
      <c r="I13" s="36">
        <f t="shared" si="4"/>
        <v>0</v>
      </c>
      <c r="J13" s="35">
        <f t="shared" si="4"/>
        <v>0</v>
      </c>
      <c r="K13" s="36">
        <f t="shared" si="4"/>
        <v>0</v>
      </c>
      <c r="L13" s="35">
        <f t="shared" si="4"/>
        <v>0</v>
      </c>
      <c r="M13" s="36">
        <f t="shared" si="4"/>
        <v>0</v>
      </c>
      <c r="N13" s="35">
        <f t="shared" si="4"/>
        <v>0</v>
      </c>
      <c r="O13" s="36">
        <f t="shared" si="4"/>
        <v>0</v>
      </c>
      <c r="P13" s="35">
        <f t="shared" si="4"/>
        <v>0</v>
      </c>
      <c r="Q13" s="36">
        <f t="shared" si="4"/>
        <v>0</v>
      </c>
      <c r="R13" s="35">
        <f t="shared" si="4"/>
        <v>0</v>
      </c>
      <c r="S13" s="36">
        <f t="shared" si="4"/>
        <v>0</v>
      </c>
      <c r="T13" s="35">
        <f t="shared" si="4"/>
        <v>685.44</v>
      </c>
      <c r="U13" s="36">
        <f t="shared" si="4"/>
        <v>3500</v>
      </c>
      <c r="V13" s="35">
        <f t="shared" si="4"/>
        <v>11431.7</v>
      </c>
      <c r="W13" s="36">
        <f t="shared" si="4"/>
        <v>0</v>
      </c>
      <c r="X13" s="35">
        <f t="shared" si="4"/>
        <v>0</v>
      </c>
      <c r="Y13" s="36">
        <f t="shared" si="4"/>
        <v>0</v>
      </c>
      <c r="Z13" s="35">
        <f t="shared" si="4"/>
        <v>0</v>
      </c>
      <c r="AA13" s="36">
        <f t="shared" si="4"/>
        <v>0</v>
      </c>
      <c r="AB13" s="35">
        <f t="shared" si="4"/>
        <v>0</v>
      </c>
      <c r="AC13" s="36">
        <f t="shared" si="4"/>
        <v>0</v>
      </c>
      <c r="AD13" s="35">
        <f t="shared" si="4"/>
        <v>0</v>
      </c>
      <c r="AE13" s="36">
        <f t="shared" si="4"/>
        <v>0</v>
      </c>
      <c r="AF13" s="35">
        <f t="shared" si="4"/>
        <v>0</v>
      </c>
      <c r="AG13" s="36">
        <f t="shared" si="4"/>
        <v>0</v>
      </c>
      <c r="AH13" s="35">
        <f t="shared" si="4"/>
        <v>0</v>
      </c>
      <c r="AI13" s="36">
        <f t="shared" si="4"/>
        <v>0</v>
      </c>
      <c r="AJ13" s="35">
        <f t="shared" si="4"/>
        <v>0</v>
      </c>
      <c r="AK13" s="36">
        <f t="shared" si="4"/>
        <v>0</v>
      </c>
      <c r="AL13" s="35">
        <f t="shared" si="4"/>
        <v>0</v>
      </c>
      <c r="AM13" s="35">
        <f t="shared" si="4"/>
        <v>0</v>
      </c>
      <c r="AN13" s="35">
        <f t="shared" si="4"/>
        <v>0</v>
      </c>
      <c r="AO13" s="35">
        <f t="shared" si="4"/>
        <v>0</v>
      </c>
      <c r="AP13" s="35">
        <f t="shared" si="4"/>
        <v>300</v>
      </c>
      <c r="AQ13" s="35">
        <f t="shared" si="4"/>
        <v>0</v>
      </c>
      <c r="AR13" s="35">
        <f t="shared" si="4"/>
        <v>510</v>
      </c>
      <c r="AS13" s="68"/>
    </row>
    <row r="14" spans="1:45" s="66" customFormat="1" ht="18.75" customHeight="1" x14ac:dyDescent="0.25">
      <c r="A14" s="55">
        <v>400</v>
      </c>
      <c r="B14" s="54" t="s">
        <v>29</v>
      </c>
      <c r="C14" s="53">
        <f t="shared" si="3"/>
        <v>5975</v>
      </c>
      <c r="D14" s="52">
        <f t="shared" si="0"/>
        <v>8306.41</v>
      </c>
      <c r="E14" s="49">
        <v>800</v>
      </c>
      <c r="F14" s="50">
        <v>-134.11000000000001</v>
      </c>
      <c r="G14" s="49"/>
      <c r="H14" s="50">
        <v>453.65</v>
      </c>
      <c r="I14" s="49">
        <v>275</v>
      </c>
      <c r="J14" s="50">
        <v>247.45</v>
      </c>
      <c r="K14" s="49"/>
      <c r="L14" s="50"/>
      <c r="M14" s="53"/>
      <c r="N14" s="52">
        <v>41.48</v>
      </c>
      <c r="O14" s="53"/>
      <c r="P14" s="52">
        <v>48</v>
      </c>
      <c r="Q14" s="49"/>
      <c r="R14" s="50"/>
      <c r="S14" s="53"/>
      <c r="T14" s="52"/>
      <c r="U14" s="49"/>
      <c r="V14" s="67"/>
      <c r="W14" s="49"/>
      <c r="X14" s="50"/>
      <c r="Y14" s="49"/>
      <c r="Z14" s="50">
        <v>2230.61</v>
      </c>
      <c r="AA14" s="49">
        <v>1400</v>
      </c>
      <c r="AB14" s="50">
        <v>381.8</v>
      </c>
      <c r="AC14" s="49">
        <v>3500</v>
      </c>
      <c r="AD14" s="50">
        <v>4154.6000000000004</v>
      </c>
      <c r="AE14" s="49"/>
      <c r="AF14" s="50">
        <v>145.28</v>
      </c>
      <c r="AG14" s="49"/>
      <c r="AH14" s="50"/>
      <c r="AI14" s="49"/>
      <c r="AJ14" s="50"/>
      <c r="AK14" s="49"/>
      <c r="AL14" s="52">
        <v>696.17</v>
      </c>
      <c r="AM14" s="52">
        <v>41.48</v>
      </c>
      <c r="AN14" s="52"/>
      <c r="AO14" s="52"/>
      <c r="AP14" s="52"/>
      <c r="AQ14" s="52"/>
      <c r="AR14" s="52"/>
    </row>
    <row r="15" spans="1:45" s="64" customFormat="1" ht="18.75" customHeight="1" x14ac:dyDescent="0.25">
      <c r="A15" s="55">
        <v>402</v>
      </c>
      <c r="B15" s="54" t="s">
        <v>28</v>
      </c>
      <c r="C15" s="53">
        <f t="shared" si="3"/>
        <v>500</v>
      </c>
      <c r="D15" s="52">
        <f t="shared" si="0"/>
        <v>422.29999999999995</v>
      </c>
      <c r="E15" s="49">
        <v>430</v>
      </c>
      <c r="F15" s="50">
        <v>274.82</v>
      </c>
      <c r="G15" s="49"/>
      <c r="H15" s="50"/>
      <c r="I15" s="49"/>
      <c r="J15" s="50"/>
      <c r="K15" s="49">
        <v>70</v>
      </c>
      <c r="L15" s="50">
        <v>83.02</v>
      </c>
      <c r="M15" s="53"/>
      <c r="N15" s="52"/>
      <c r="O15" s="53"/>
      <c r="P15" s="52"/>
      <c r="Q15" s="53"/>
      <c r="R15" s="52"/>
      <c r="S15" s="53"/>
      <c r="T15" s="52"/>
      <c r="U15" s="49"/>
      <c r="V15" s="50">
        <v>64.459999999999994</v>
      </c>
      <c r="W15" s="49"/>
      <c r="X15" s="50"/>
      <c r="Y15" s="49"/>
      <c r="Z15" s="50"/>
      <c r="AA15" s="53"/>
      <c r="AB15" s="52"/>
      <c r="AC15" s="49"/>
      <c r="AD15" s="50"/>
      <c r="AE15" s="49"/>
      <c r="AF15" s="50"/>
      <c r="AG15" s="49"/>
      <c r="AH15" s="50"/>
      <c r="AI15" s="49"/>
      <c r="AJ15" s="50"/>
      <c r="AK15" s="49"/>
      <c r="AL15" s="52"/>
      <c r="AM15" s="52"/>
      <c r="AN15" s="52"/>
      <c r="AO15" s="52"/>
      <c r="AP15" s="52"/>
      <c r="AQ15" s="52"/>
      <c r="AR15" s="52"/>
    </row>
    <row r="16" spans="1:45" s="64" customFormat="1" ht="18.75" customHeight="1" x14ac:dyDescent="0.25">
      <c r="A16" s="55">
        <v>403</v>
      </c>
      <c r="B16" s="54" t="s">
        <v>27</v>
      </c>
      <c r="C16" s="53">
        <f t="shared" si="3"/>
        <v>0</v>
      </c>
      <c r="D16" s="52">
        <f t="shared" si="0"/>
        <v>0</v>
      </c>
      <c r="E16" s="49"/>
      <c r="F16" s="50"/>
      <c r="G16" s="49"/>
      <c r="H16" s="50"/>
      <c r="I16" s="49"/>
      <c r="J16" s="50"/>
      <c r="K16" s="49"/>
      <c r="L16" s="50"/>
      <c r="M16" s="53"/>
      <c r="N16" s="52"/>
      <c r="O16" s="53"/>
      <c r="P16" s="52"/>
      <c r="Q16" s="53"/>
      <c r="R16" s="52"/>
      <c r="S16" s="53"/>
      <c r="T16" s="52"/>
      <c r="U16" s="49"/>
      <c r="V16" s="50"/>
      <c r="W16" s="49"/>
      <c r="X16" s="50"/>
      <c r="Y16" s="49"/>
      <c r="Z16" s="50"/>
      <c r="AA16" s="53"/>
      <c r="AB16" s="52"/>
      <c r="AC16" s="49"/>
      <c r="AD16" s="50"/>
      <c r="AE16" s="49"/>
      <c r="AF16" s="50"/>
      <c r="AG16" s="49"/>
      <c r="AH16" s="50"/>
      <c r="AI16" s="49"/>
      <c r="AJ16" s="50"/>
      <c r="AK16" s="49"/>
      <c r="AL16" s="52"/>
      <c r="AM16" s="52"/>
      <c r="AN16" s="52"/>
      <c r="AO16" s="52"/>
      <c r="AP16" s="52"/>
      <c r="AQ16" s="52"/>
      <c r="AR16" s="52"/>
    </row>
    <row r="17" spans="1:44" s="66" customFormat="1" ht="18.75" customHeight="1" x14ac:dyDescent="0.25">
      <c r="A17" s="55">
        <v>404</v>
      </c>
      <c r="B17" s="54" t="s">
        <v>26</v>
      </c>
      <c r="C17" s="53">
        <f t="shared" si="3"/>
        <v>0</v>
      </c>
      <c r="D17" s="52">
        <f t="shared" si="0"/>
        <v>16.100000000000001</v>
      </c>
      <c r="E17" s="49"/>
      <c r="F17" s="50"/>
      <c r="G17" s="49"/>
      <c r="H17" s="50"/>
      <c r="I17" s="49"/>
      <c r="J17" s="50"/>
      <c r="K17" s="49"/>
      <c r="L17" s="50">
        <v>16.100000000000001</v>
      </c>
      <c r="M17" s="53"/>
      <c r="N17" s="52"/>
      <c r="O17" s="53"/>
      <c r="P17" s="52"/>
      <c r="Q17" s="53"/>
      <c r="R17" s="52"/>
      <c r="S17" s="53"/>
      <c r="T17" s="52"/>
      <c r="U17" s="49"/>
      <c r="V17" s="50"/>
      <c r="W17" s="49"/>
      <c r="X17" s="50"/>
      <c r="Y17" s="49"/>
      <c r="Z17" s="50"/>
      <c r="AA17" s="53"/>
      <c r="AB17" s="52"/>
      <c r="AC17" s="49"/>
      <c r="AD17" s="50"/>
      <c r="AE17" s="49"/>
      <c r="AF17" s="50"/>
      <c r="AG17" s="49"/>
      <c r="AH17" s="50"/>
      <c r="AI17" s="49"/>
      <c r="AJ17" s="50"/>
      <c r="AK17" s="49"/>
      <c r="AL17" s="52"/>
      <c r="AM17" s="52"/>
      <c r="AN17" s="52"/>
      <c r="AO17" s="52"/>
      <c r="AP17" s="52"/>
      <c r="AQ17" s="52"/>
      <c r="AR17" s="52"/>
    </row>
    <row r="18" spans="1:44" s="66" customFormat="1" ht="18.75" customHeight="1" thickBot="1" x14ac:dyDescent="0.3">
      <c r="A18" s="55">
        <v>406</v>
      </c>
      <c r="B18" s="54" t="s">
        <v>25</v>
      </c>
      <c r="C18" s="53">
        <f t="shared" si="3"/>
        <v>2610</v>
      </c>
      <c r="D18" s="52">
        <f t="shared" si="0"/>
        <v>1004.3699999999999</v>
      </c>
      <c r="E18" s="49">
        <v>1900</v>
      </c>
      <c r="F18" s="50">
        <f>473.31+38.34</f>
        <v>511.65</v>
      </c>
      <c r="G18" s="49">
        <v>390</v>
      </c>
      <c r="H18" s="50">
        <v>20.8</v>
      </c>
      <c r="I18" s="49">
        <v>150</v>
      </c>
      <c r="J18" s="50"/>
      <c r="K18" s="49">
        <v>70</v>
      </c>
      <c r="L18" s="50">
        <v>41.28</v>
      </c>
      <c r="M18" s="53"/>
      <c r="N18" s="52">
        <v>26.62</v>
      </c>
      <c r="O18" s="53"/>
      <c r="P18" s="52">
        <v>39.43</v>
      </c>
      <c r="Q18" s="53"/>
      <c r="R18" s="52"/>
      <c r="S18" s="53"/>
      <c r="T18" s="52">
        <v>57.14</v>
      </c>
      <c r="U18" s="49"/>
      <c r="V18" s="50">
        <v>165.12</v>
      </c>
      <c r="W18" s="49"/>
      <c r="X18" s="50"/>
      <c r="Y18" s="49"/>
      <c r="Z18" s="50">
        <v>6.59</v>
      </c>
      <c r="AA18" s="53"/>
      <c r="AB18" s="52">
        <v>47.98</v>
      </c>
      <c r="AC18" s="49"/>
      <c r="AD18" s="50"/>
      <c r="AE18" s="49">
        <v>100</v>
      </c>
      <c r="AF18" s="50"/>
      <c r="AG18" s="49"/>
      <c r="AH18" s="50"/>
      <c r="AI18" s="49"/>
      <c r="AJ18" s="50"/>
      <c r="AK18" s="49"/>
      <c r="AL18" s="52"/>
      <c r="AM18" s="52">
        <v>26.6</v>
      </c>
      <c r="AN18" s="52"/>
      <c r="AO18" s="52">
        <v>61.16</v>
      </c>
      <c r="AP18" s="52"/>
      <c r="AQ18" s="52"/>
      <c r="AR18" s="52"/>
    </row>
    <row r="19" spans="1:44" s="64" customFormat="1" ht="18.75" customHeight="1" thickBot="1" x14ac:dyDescent="0.3">
      <c r="A19" s="46">
        <v>40</v>
      </c>
      <c r="B19" s="45" t="s">
        <v>24</v>
      </c>
      <c r="C19" s="44">
        <f t="shared" si="3"/>
        <v>9085</v>
      </c>
      <c r="D19" s="47">
        <f t="shared" si="0"/>
        <v>9749.1800000000021</v>
      </c>
      <c r="E19" s="40">
        <f t="shared" ref="E19:AR19" si="5">SUM(E14:E18)</f>
        <v>3130</v>
      </c>
      <c r="F19" s="41">
        <f t="shared" si="5"/>
        <v>652.3599999999999</v>
      </c>
      <c r="G19" s="40">
        <f t="shared" si="5"/>
        <v>390</v>
      </c>
      <c r="H19" s="41">
        <f t="shared" si="5"/>
        <v>474.45</v>
      </c>
      <c r="I19" s="40">
        <f t="shared" si="5"/>
        <v>425</v>
      </c>
      <c r="J19" s="41">
        <f t="shared" si="5"/>
        <v>247.45</v>
      </c>
      <c r="K19" s="40">
        <f t="shared" si="5"/>
        <v>140</v>
      </c>
      <c r="L19" s="41">
        <f t="shared" si="5"/>
        <v>140.4</v>
      </c>
      <c r="M19" s="40">
        <f t="shared" si="5"/>
        <v>0</v>
      </c>
      <c r="N19" s="41">
        <f t="shared" si="5"/>
        <v>68.099999999999994</v>
      </c>
      <c r="O19" s="40">
        <f t="shared" si="5"/>
        <v>0</v>
      </c>
      <c r="P19" s="41">
        <f t="shared" si="5"/>
        <v>87.43</v>
      </c>
      <c r="Q19" s="40">
        <f t="shared" si="5"/>
        <v>0</v>
      </c>
      <c r="R19" s="41">
        <f t="shared" si="5"/>
        <v>0</v>
      </c>
      <c r="S19" s="40">
        <f t="shared" si="5"/>
        <v>0</v>
      </c>
      <c r="T19" s="41">
        <f t="shared" si="5"/>
        <v>57.14</v>
      </c>
      <c r="U19" s="40">
        <f t="shared" si="5"/>
        <v>0</v>
      </c>
      <c r="V19" s="41">
        <f t="shared" si="5"/>
        <v>229.57999999999998</v>
      </c>
      <c r="W19" s="40">
        <f t="shared" si="5"/>
        <v>0</v>
      </c>
      <c r="X19" s="41">
        <f t="shared" si="5"/>
        <v>0</v>
      </c>
      <c r="Y19" s="40">
        <f t="shared" si="5"/>
        <v>0</v>
      </c>
      <c r="Z19" s="41">
        <f t="shared" si="5"/>
        <v>2237.2000000000003</v>
      </c>
      <c r="AA19" s="40">
        <f t="shared" si="5"/>
        <v>1400</v>
      </c>
      <c r="AB19" s="41">
        <f t="shared" si="5"/>
        <v>429.78000000000003</v>
      </c>
      <c r="AC19" s="40">
        <f t="shared" si="5"/>
        <v>3500</v>
      </c>
      <c r="AD19" s="41">
        <f t="shared" si="5"/>
        <v>4154.6000000000004</v>
      </c>
      <c r="AE19" s="40">
        <f t="shared" si="5"/>
        <v>100</v>
      </c>
      <c r="AF19" s="41">
        <f t="shared" si="5"/>
        <v>145.28</v>
      </c>
      <c r="AG19" s="40">
        <f t="shared" si="5"/>
        <v>0</v>
      </c>
      <c r="AH19" s="41">
        <f t="shared" si="5"/>
        <v>0</v>
      </c>
      <c r="AI19" s="40">
        <f t="shared" si="5"/>
        <v>0</v>
      </c>
      <c r="AJ19" s="41">
        <f t="shared" si="5"/>
        <v>0</v>
      </c>
      <c r="AK19" s="40">
        <f t="shared" si="5"/>
        <v>0</v>
      </c>
      <c r="AL19" s="41">
        <f t="shared" si="5"/>
        <v>696.17</v>
      </c>
      <c r="AM19" s="41">
        <f t="shared" si="5"/>
        <v>68.08</v>
      </c>
      <c r="AN19" s="41">
        <f t="shared" si="5"/>
        <v>0</v>
      </c>
      <c r="AO19" s="41">
        <f t="shared" si="5"/>
        <v>61.16</v>
      </c>
      <c r="AP19" s="41">
        <f t="shared" si="5"/>
        <v>0</v>
      </c>
      <c r="AQ19" s="41">
        <f t="shared" si="5"/>
        <v>0</v>
      </c>
      <c r="AR19" s="41">
        <f t="shared" si="5"/>
        <v>0</v>
      </c>
    </row>
    <row r="20" spans="1:44" s="64" customFormat="1" ht="18.75" customHeight="1" x14ac:dyDescent="0.25">
      <c r="A20" s="55">
        <v>411</v>
      </c>
      <c r="B20" s="54" t="s">
        <v>23</v>
      </c>
      <c r="C20" s="53">
        <f t="shared" si="3"/>
        <v>7200</v>
      </c>
      <c r="D20" s="52">
        <f t="shared" si="0"/>
        <v>11406.13</v>
      </c>
      <c r="E20" s="49"/>
      <c r="F20" s="50">
        <v>254.24</v>
      </c>
      <c r="G20" s="49"/>
      <c r="H20" s="50"/>
      <c r="I20" s="49"/>
      <c r="J20" s="50"/>
      <c r="K20" s="49"/>
      <c r="L20" s="50"/>
      <c r="M20" s="53"/>
      <c r="N20" s="52">
        <v>100.76</v>
      </c>
      <c r="O20" s="53"/>
      <c r="P20" s="52"/>
      <c r="Q20" s="49"/>
      <c r="R20" s="50"/>
      <c r="S20" s="53"/>
      <c r="T20" s="52"/>
      <c r="U20" s="49"/>
      <c r="V20" s="50"/>
      <c r="W20" s="49"/>
      <c r="X20" s="50">
        <v>4411.33</v>
      </c>
      <c r="Y20" s="49"/>
      <c r="Z20" s="50"/>
      <c r="AA20" s="49">
        <v>4900</v>
      </c>
      <c r="AB20" s="50">
        <v>5096.29</v>
      </c>
      <c r="AC20" s="49"/>
      <c r="AD20" s="50"/>
      <c r="AE20" s="49"/>
      <c r="AF20" s="50"/>
      <c r="AG20" s="49"/>
      <c r="AH20" s="50"/>
      <c r="AI20" s="49"/>
      <c r="AJ20" s="50"/>
      <c r="AK20" s="49">
        <v>2300</v>
      </c>
      <c r="AL20" s="52">
        <v>715</v>
      </c>
      <c r="AM20" s="52"/>
      <c r="AN20" s="52"/>
      <c r="AO20" s="52"/>
      <c r="AP20" s="52">
        <v>428.51</v>
      </c>
      <c r="AQ20" s="52">
        <v>200</v>
      </c>
      <c r="AR20" s="52">
        <v>200</v>
      </c>
    </row>
    <row r="21" spans="1:44" s="64" customFormat="1" ht="18.75" customHeight="1" x14ac:dyDescent="0.25">
      <c r="A21" s="55">
        <v>412</v>
      </c>
      <c r="B21" s="54" t="s">
        <v>22</v>
      </c>
      <c r="C21" s="53">
        <f t="shared" si="3"/>
        <v>0</v>
      </c>
      <c r="D21" s="52">
        <f t="shared" si="0"/>
        <v>8.17</v>
      </c>
      <c r="E21" s="49"/>
      <c r="F21" s="50">
        <v>8.17</v>
      </c>
      <c r="G21" s="49"/>
      <c r="H21" s="50"/>
      <c r="I21" s="49"/>
      <c r="J21" s="50"/>
      <c r="K21" s="49"/>
      <c r="L21" s="50"/>
      <c r="M21" s="53"/>
      <c r="N21" s="52"/>
      <c r="O21" s="53"/>
      <c r="P21" s="52"/>
      <c r="Q21" s="53"/>
      <c r="R21" s="52"/>
      <c r="S21" s="53"/>
      <c r="T21" s="52"/>
      <c r="U21" s="49"/>
      <c r="V21" s="50"/>
      <c r="W21" s="49"/>
      <c r="X21" s="50"/>
      <c r="Y21" s="49"/>
      <c r="Z21" s="50"/>
      <c r="AA21" s="53"/>
      <c r="AB21" s="52"/>
      <c r="AC21" s="49"/>
      <c r="AD21" s="50"/>
      <c r="AE21" s="49"/>
      <c r="AF21" s="50"/>
      <c r="AG21" s="49"/>
      <c r="AH21" s="50"/>
      <c r="AI21" s="49"/>
      <c r="AJ21" s="50"/>
      <c r="AK21" s="49"/>
      <c r="AL21" s="52"/>
      <c r="AM21" s="52"/>
      <c r="AN21" s="52"/>
      <c r="AO21" s="52"/>
      <c r="AP21" s="52"/>
      <c r="AQ21" s="52"/>
      <c r="AR21" s="52"/>
    </row>
    <row r="22" spans="1:44" s="64" customFormat="1" ht="18.75" customHeight="1" x14ac:dyDescent="0.25">
      <c r="A22" s="55">
        <v>413</v>
      </c>
      <c r="B22" s="54" t="s">
        <v>21</v>
      </c>
      <c r="C22" s="53">
        <f t="shared" si="3"/>
        <v>3990</v>
      </c>
      <c r="D22" s="52">
        <f t="shared" si="0"/>
        <v>3906.33</v>
      </c>
      <c r="E22" s="49">
        <v>3240</v>
      </c>
      <c r="F22" s="50">
        <v>2346.94</v>
      </c>
      <c r="G22" s="49">
        <v>350</v>
      </c>
      <c r="H22" s="50">
        <v>147.13999999999999</v>
      </c>
      <c r="I22" s="49"/>
      <c r="J22" s="50">
        <v>15</v>
      </c>
      <c r="K22" s="49">
        <v>400</v>
      </c>
      <c r="L22" s="50">
        <v>414.2</v>
      </c>
      <c r="M22" s="53"/>
      <c r="N22" s="52"/>
      <c r="O22" s="53"/>
      <c r="P22" s="52"/>
      <c r="Q22" s="53"/>
      <c r="R22" s="52"/>
      <c r="S22" s="53"/>
      <c r="T22" s="52"/>
      <c r="U22" s="49"/>
      <c r="V22" s="50">
        <v>550.39</v>
      </c>
      <c r="W22" s="49"/>
      <c r="X22" s="50"/>
      <c r="Y22" s="49"/>
      <c r="Z22" s="50">
        <v>301</v>
      </c>
      <c r="AA22" s="53"/>
      <c r="AB22" s="52"/>
      <c r="AC22" s="49"/>
      <c r="AD22" s="50"/>
      <c r="AE22" s="49"/>
      <c r="AF22" s="50"/>
      <c r="AG22" s="49"/>
      <c r="AH22" s="50"/>
      <c r="AI22" s="49"/>
      <c r="AJ22" s="50"/>
      <c r="AK22" s="49"/>
      <c r="AL22" s="52">
        <v>82.86</v>
      </c>
      <c r="AM22" s="52">
        <v>48.8</v>
      </c>
      <c r="AN22" s="52"/>
      <c r="AO22" s="52"/>
      <c r="AP22" s="52"/>
      <c r="AQ22" s="52"/>
      <c r="AR22" s="52"/>
    </row>
    <row r="23" spans="1:44" s="66" customFormat="1" ht="18.75" customHeight="1" x14ac:dyDescent="0.25">
      <c r="A23" s="55">
        <v>414</v>
      </c>
      <c r="B23" s="54" t="s">
        <v>20</v>
      </c>
      <c r="C23" s="53">
        <f t="shared" si="3"/>
        <v>450</v>
      </c>
      <c r="D23" s="52">
        <f t="shared" si="0"/>
        <v>1376.88</v>
      </c>
      <c r="E23" s="49">
        <v>400</v>
      </c>
      <c r="F23" s="50">
        <v>757.82</v>
      </c>
      <c r="G23" s="49"/>
      <c r="H23" s="50">
        <v>426.06</v>
      </c>
      <c r="I23" s="49"/>
      <c r="J23" s="50"/>
      <c r="K23" s="49"/>
      <c r="L23" s="50"/>
      <c r="M23" s="53"/>
      <c r="N23" s="52"/>
      <c r="O23" s="53"/>
      <c r="P23" s="52">
        <v>58.5</v>
      </c>
      <c r="Q23" s="53"/>
      <c r="R23" s="52"/>
      <c r="S23" s="53"/>
      <c r="T23" s="52"/>
      <c r="U23" s="49"/>
      <c r="V23" s="50"/>
      <c r="W23" s="49"/>
      <c r="X23" s="50"/>
      <c r="Y23" s="49"/>
      <c r="Z23" s="50">
        <v>32</v>
      </c>
      <c r="AA23" s="53"/>
      <c r="AB23" s="52"/>
      <c r="AC23" s="49"/>
      <c r="AD23" s="50">
        <v>82.5</v>
      </c>
      <c r="AE23" s="49">
        <v>50</v>
      </c>
      <c r="AF23" s="50"/>
      <c r="AG23" s="49"/>
      <c r="AH23" s="50"/>
      <c r="AI23" s="49"/>
      <c r="AJ23" s="50"/>
      <c r="AK23" s="49"/>
      <c r="AL23" s="52"/>
      <c r="AM23" s="52"/>
      <c r="AN23" s="52"/>
      <c r="AO23" s="52">
        <v>20</v>
      </c>
      <c r="AP23" s="52"/>
      <c r="AQ23" s="52"/>
      <c r="AR23" s="52"/>
    </row>
    <row r="24" spans="1:44" s="64" customFormat="1" ht="18.75" customHeight="1" x14ac:dyDescent="0.25">
      <c r="A24" s="55">
        <v>415</v>
      </c>
      <c r="B24" s="54" t="s">
        <v>19</v>
      </c>
      <c r="C24" s="53">
        <f t="shared" si="3"/>
        <v>1175</v>
      </c>
      <c r="D24" s="52">
        <f t="shared" si="0"/>
        <v>2363.1699999999996</v>
      </c>
      <c r="E24" s="49">
        <v>1000</v>
      </c>
      <c r="F24" s="50">
        <v>1366.65</v>
      </c>
      <c r="G24" s="49">
        <v>160</v>
      </c>
      <c r="H24" s="50">
        <v>119.53</v>
      </c>
      <c r="I24" s="49"/>
      <c r="J24" s="50">
        <v>29.5</v>
      </c>
      <c r="K24" s="49">
        <v>15</v>
      </c>
      <c r="L24" s="50">
        <v>13.98</v>
      </c>
      <c r="M24" s="53"/>
      <c r="N24" s="52"/>
      <c r="O24" s="53"/>
      <c r="P24" s="52"/>
      <c r="Q24" s="53"/>
      <c r="R24" s="52"/>
      <c r="S24" s="53"/>
      <c r="T24" s="52"/>
      <c r="U24" s="49"/>
      <c r="V24" s="50">
        <v>781.59</v>
      </c>
      <c r="W24" s="49"/>
      <c r="X24" s="50">
        <v>1.74</v>
      </c>
      <c r="Y24" s="49"/>
      <c r="Z24" s="50"/>
      <c r="AA24" s="53"/>
      <c r="AB24" s="52">
        <v>32.700000000000003</v>
      </c>
      <c r="AC24" s="49"/>
      <c r="AD24" s="50">
        <v>7.08</v>
      </c>
      <c r="AE24" s="49"/>
      <c r="AF24" s="50"/>
      <c r="AG24" s="49"/>
      <c r="AH24" s="50"/>
      <c r="AI24" s="49"/>
      <c r="AJ24" s="50"/>
      <c r="AK24" s="49"/>
      <c r="AL24" s="52"/>
      <c r="AM24" s="52"/>
      <c r="AN24" s="52"/>
      <c r="AO24" s="52">
        <v>10.4</v>
      </c>
      <c r="AP24" s="52"/>
      <c r="AQ24" s="52"/>
      <c r="AR24" s="52"/>
    </row>
    <row r="25" spans="1:44" s="56" customFormat="1" ht="18.75" customHeight="1" x14ac:dyDescent="0.25">
      <c r="A25" s="63">
        <v>4160</v>
      </c>
      <c r="B25" s="62" t="s">
        <v>18</v>
      </c>
      <c r="C25" s="61">
        <f t="shared" si="3"/>
        <v>8300</v>
      </c>
      <c r="D25" s="52">
        <f t="shared" si="0"/>
        <v>5105.0200000000004</v>
      </c>
      <c r="E25" s="58">
        <v>800</v>
      </c>
      <c r="F25" s="59">
        <v>3130.22</v>
      </c>
      <c r="G25" s="58">
        <f>5850+1200</f>
        <v>7050</v>
      </c>
      <c r="H25" s="59">
        <v>470.46</v>
      </c>
      <c r="I25" s="58"/>
      <c r="J25" s="59">
        <v>238.34</v>
      </c>
      <c r="K25" s="58">
        <v>450</v>
      </c>
      <c r="L25" s="59">
        <v>276.02</v>
      </c>
      <c r="M25" s="60"/>
      <c r="N25" s="57"/>
      <c r="O25" s="60"/>
      <c r="P25" s="57"/>
      <c r="Q25" s="60"/>
      <c r="R25" s="57"/>
      <c r="S25" s="60"/>
      <c r="T25" s="57"/>
      <c r="U25" s="58"/>
      <c r="V25" s="59">
        <v>989.98</v>
      </c>
      <c r="W25" s="58"/>
      <c r="X25" s="59"/>
      <c r="Y25" s="58"/>
      <c r="Z25" s="59"/>
      <c r="AA25" s="60"/>
      <c r="AB25" s="57"/>
      <c r="AC25" s="58"/>
      <c r="AD25" s="59"/>
      <c r="AE25" s="58"/>
      <c r="AF25" s="59"/>
      <c r="AG25" s="58"/>
      <c r="AH25" s="59"/>
      <c r="AI25" s="58"/>
      <c r="AJ25" s="59"/>
      <c r="AK25" s="58"/>
      <c r="AL25" s="57"/>
      <c r="AM25" s="57"/>
      <c r="AN25" s="57"/>
      <c r="AO25" s="57"/>
      <c r="AP25" s="57"/>
      <c r="AQ25" s="57"/>
      <c r="AR25" s="57"/>
    </row>
    <row r="26" spans="1:44" s="56" customFormat="1" ht="18.75" customHeight="1" x14ac:dyDescent="0.25">
      <c r="A26" s="63">
        <v>4161</v>
      </c>
      <c r="B26" s="62" t="s">
        <v>17</v>
      </c>
      <c r="C26" s="61">
        <f t="shared" si="3"/>
        <v>2500</v>
      </c>
      <c r="D26" s="52">
        <f t="shared" si="0"/>
        <v>5322.96</v>
      </c>
      <c r="E26" s="58">
        <v>200</v>
      </c>
      <c r="F26" s="59">
        <v>229.6</v>
      </c>
      <c r="G26" s="58"/>
      <c r="H26" s="59">
        <v>900</v>
      </c>
      <c r="I26" s="58">
        <v>400</v>
      </c>
      <c r="J26" s="59">
        <v>400</v>
      </c>
      <c r="K26" s="58"/>
      <c r="L26" s="59">
        <v>816.36</v>
      </c>
      <c r="M26" s="58">
        <v>150</v>
      </c>
      <c r="N26" s="59"/>
      <c r="O26" s="58"/>
      <c r="P26" s="59"/>
      <c r="Q26" s="58">
        <v>400</v>
      </c>
      <c r="R26" s="59">
        <v>37</v>
      </c>
      <c r="S26" s="58">
        <v>150</v>
      </c>
      <c r="T26" s="59"/>
      <c r="U26" s="58"/>
      <c r="V26" s="59"/>
      <c r="W26" s="58"/>
      <c r="X26" s="59"/>
      <c r="Y26" s="58">
        <v>500</v>
      </c>
      <c r="Z26" s="59">
        <v>1800</v>
      </c>
      <c r="AA26" s="58">
        <v>700</v>
      </c>
      <c r="AB26" s="59">
        <v>840</v>
      </c>
      <c r="AC26" s="58"/>
      <c r="AD26" s="59"/>
      <c r="AE26" s="58"/>
      <c r="AF26" s="59"/>
      <c r="AG26" s="58"/>
      <c r="AH26" s="59"/>
      <c r="AI26" s="58"/>
      <c r="AJ26" s="59"/>
      <c r="AK26" s="58"/>
      <c r="AL26" s="57"/>
      <c r="AM26" s="57">
        <v>300</v>
      </c>
      <c r="AN26" s="57"/>
      <c r="AO26" s="57"/>
      <c r="AP26" s="57"/>
      <c r="AQ26" s="57"/>
      <c r="AR26" s="57"/>
    </row>
    <row r="27" spans="1:44" s="64" customFormat="1" ht="18.75" customHeight="1" x14ac:dyDescent="0.25">
      <c r="A27" s="55">
        <v>416</v>
      </c>
      <c r="B27" s="54" t="s">
        <v>16</v>
      </c>
      <c r="C27" s="53">
        <f t="shared" si="3"/>
        <v>10800</v>
      </c>
      <c r="D27" s="52">
        <f t="shared" si="0"/>
        <v>10427.98</v>
      </c>
      <c r="E27" s="49">
        <f t="shared" ref="E27:N27" si="6">SUM(E25:E26)</f>
        <v>1000</v>
      </c>
      <c r="F27" s="50">
        <f t="shared" si="6"/>
        <v>3359.8199999999997</v>
      </c>
      <c r="G27" s="49">
        <f t="shared" si="6"/>
        <v>7050</v>
      </c>
      <c r="H27" s="50">
        <f t="shared" si="6"/>
        <v>1370.46</v>
      </c>
      <c r="I27" s="49">
        <f t="shared" si="6"/>
        <v>400</v>
      </c>
      <c r="J27" s="50">
        <f t="shared" si="6"/>
        <v>638.34</v>
      </c>
      <c r="K27" s="49">
        <f t="shared" si="6"/>
        <v>450</v>
      </c>
      <c r="L27" s="50">
        <f t="shared" si="6"/>
        <v>1092.3800000000001</v>
      </c>
      <c r="M27" s="49">
        <f t="shared" si="6"/>
        <v>150</v>
      </c>
      <c r="N27" s="50">
        <f t="shared" si="6"/>
        <v>0</v>
      </c>
      <c r="O27" s="49"/>
      <c r="P27" s="50"/>
      <c r="Q27" s="49">
        <f t="shared" ref="Q27:AR27" si="7">SUM(Q25:Q26)</f>
        <v>400</v>
      </c>
      <c r="R27" s="50">
        <f t="shared" si="7"/>
        <v>37</v>
      </c>
      <c r="S27" s="49">
        <f t="shared" si="7"/>
        <v>150</v>
      </c>
      <c r="T27" s="50">
        <f t="shared" si="7"/>
        <v>0</v>
      </c>
      <c r="U27" s="49">
        <f t="shared" si="7"/>
        <v>0</v>
      </c>
      <c r="V27" s="50">
        <f t="shared" si="7"/>
        <v>989.98</v>
      </c>
      <c r="W27" s="49">
        <f t="shared" si="7"/>
        <v>0</v>
      </c>
      <c r="X27" s="50">
        <f t="shared" si="7"/>
        <v>0</v>
      </c>
      <c r="Y27" s="49">
        <f t="shared" si="7"/>
        <v>500</v>
      </c>
      <c r="Z27" s="50">
        <f t="shared" si="7"/>
        <v>1800</v>
      </c>
      <c r="AA27" s="49">
        <f t="shared" si="7"/>
        <v>700</v>
      </c>
      <c r="AB27" s="50">
        <f t="shared" si="7"/>
        <v>840</v>
      </c>
      <c r="AC27" s="49">
        <f t="shared" si="7"/>
        <v>0</v>
      </c>
      <c r="AD27" s="50">
        <f t="shared" si="7"/>
        <v>0</v>
      </c>
      <c r="AE27" s="49">
        <f t="shared" si="7"/>
        <v>0</v>
      </c>
      <c r="AF27" s="50">
        <f t="shared" si="7"/>
        <v>0</v>
      </c>
      <c r="AG27" s="49">
        <f t="shared" si="7"/>
        <v>0</v>
      </c>
      <c r="AH27" s="50">
        <f t="shared" si="7"/>
        <v>0</v>
      </c>
      <c r="AI27" s="49">
        <f t="shared" si="7"/>
        <v>0</v>
      </c>
      <c r="AJ27" s="50">
        <f t="shared" si="7"/>
        <v>0</v>
      </c>
      <c r="AK27" s="49">
        <f t="shared" si="7"/>
        <v>0</v>
      </c>
      <c r="AL27" s="50">
        <f t="shared" si="7"/>
        <v>0</v>
      </c>
      <c r="AM27" s="50">
        <f t="shared" si="7"/>
        <v>300</v>
      </c>
      <c r="AN27" s="50">
        <f t="shared" si="7"/>
        <v>0</v>
      </c>
      <c r="AO27" s="50">
        <f t="shared" si="7"/>
        <v>0</v>
      </c>
      <c r="AP27" s="50">
        <f t="shared" si="7"/>
        <v>0</v>
      </c>
      <c r="AQ27" s="50">
        <f t="shared" si="7"/>
        <v>0</v>
      </c>
      <c r="AR27" s="50">
        <f t="shared" si="7"/>
        <v>0</v>
      </c>
    </row>
    <row r="28" spans="1:44" s="64" customFormat="1" ht="18.75" customHeight="1" x14ac:dyDescent="0.25">
      <c r="A28" s="55">
        <v>417</v>
      </c>
      <c r="B28" s="54" t="s">
        <v>15</v>
      </c>
      <c r="C28" s="53">
        <f t="shared" si="3"/>
        <v>3207</v>
      </c>
      <c r="D28" s="52">
        <f t="shared" si="0"/>
        <v>849.68</v>
      </c>
      <c r="E28" s="49">
        <v>1000</v>
      </c>
      <c r="F28" s="50">
        <v>225.95</v>
      </c>
      <c r="G28" s="49">
        <v>630</v>
      </c>
      <c r="H28" s="50"/>
      <c r="I28" s="49">
        <v>587</v>
      </c>
      <c r="J28" s="50">
        <v>146.4</v>
      </c>
      <c r="K28" s="49">
        <v>490</v>
      </c>
      <c r="L28" s="50">
        <v>46</v>
      </c>
      <c r="M28" s="53"/>
      <c r="N28" s="52"/>
      <c r="O28" s="53"/>
      <c r="P28" s="52"/>
      <c r="Q28" s="53"/>
      <c r="R28" s="52"/>
      <c r="S28" s="53"/>
      <c r="T28" s="52"/>
      <c r="U28" s="49"/>
      <c r="V28" s="50">
        <v>152.04</v>
      </c>
      <c r="W28" s="49"/>
      <c r="X28" s="50"/>
      <c r="Y28" s="49">
        <v>500</v>
      </c>
      <c r="Z28" s="50"/>
      <c r="AA28" s="53"/>
      <c r="AB28" s="52"/>
      <c r="AC28" s="49"/>
      <c r="AD28" s="50"/>
      <c r="AE28" s="49"/>
      <c r="AF28" s="50">
        <v>146.69</v>
      </c>
      <c r="AG28" s="49"/>
      <c r="AH28" s="50"/>
      <c r="AI28" s="49"/>
      <c r="AJ28" s="50"/>
      <c r="AK28" s="49"/>
      <c r="AL28" s="52">
        <v>132.6</v>
      </c>
      <c r="AM28" s="52"/>
      <c r="AN28" s="52"/>
      <c r="AO28" s="52"/>
      <c r="AP28" s="52"/>
      <c r="AQ28" s="52"/>
      <c r="AR28" s="52"/>
    </row>
    <row r="29" spans="1:44" s="66" customFormat="1" ht="18.75" customHeight="1" x14ac:dyDescent="0.25">
      <c r="A29" s="55">
        <v>418</v>
      </c>
      <c r="B29" s="54" t="s">
        <v>14</v>
      </c>
      <c r="C29" s="53">
        <f t="shared" si="3"/>
        <v>1800</v>
      </c>
      <c r="D29" s="52">
        <f t="shared" si="0"/>
        <v>11028.57</v>
      </c>
      <c r="E29" s="49"/>
      <c r="F29" s="50">
        <v>2168.86</v>
      </c>
      <c r="G29" s="49"/>
      <c r="H29" s="50">
        <v>6052.74</v>
      </c>
      <c r="I29" s="49"/>
      <c r="J29" s="50">
        <v>6.93</v>
      </c>
      <c r="K29" s="49"/>
      <c r="L29" s="50">
        <v>6.93</v>
      </c>
      <c r="M29" s="49">
        <v>100</v>
      </c>
      <c r="N29" s="50">
        <v>25.5</v>
      </c>
      <c r="O29" s="49"/>
      <c r="P29" s="50"/>
      <c r="Q29" s="53"/>
      <c r="R29" s="52"/>
      <c r="S29" s="53"/>
      <c r="T29" s="52"/>
      <c r="U29" s="49"/>
      <c r="V29" s="50">
        <v>48</v>
      </c>
      <c r="W29" s="49"/>
      <c r="X29" s="50"/>
      <c r="Y29" s="49"/>
      <c r="Z29" s="50">
        <v>351</v>
      </c>
      <c r="AA29" s="53"/>
      <c r="AB29" s="52">
        <v>324.25</v>
      </c>
      <c r="AC29" s="49">
        <v>900</v>
      </c>
      <c r="AD29" s="50">
        <v>54</v>
      </c>
      <c r="AE29" s="49">
        <v>800</v>
      </c>
      <c r="AF29" s="50">
        <v>1508.81</v>
      </c>
      <c r="AG29" s="49"/>
      <c r="AH29" s="50">
        <v>124</v>
      </c>
      <c r="AI29" s="49"/>
      <c r="AJ29" s="50">
        <v>35.25</v>
      </c>
      <c r="AK29" s="49"/>
      <c r="AL29" s="52">
        <v>282.5</v>
      </c>
      <c r="AM29" s="52">
        <v>39.799999999999997</v>
      </c>
      <c r="AN29" s="52"/>
      <c r="AO29" s="52"/>
      <c r="AP29" s="52"/>
      <c r="AQ29" s="52"/>
      <c r="AR29" s="52"/>
    </row>
    <row r="30" spans="1:44" s="56" customFormat="1" ht="18.75" customHeight="1" x14ac:dyDescent="0.25">
      <c r="A30" s="63">
        <v>4190</v>
      </c>
      <c r="B30" s="62" t="s">
        <v>11</v>
      </c>
      <c r="C30" s="61">
        <f t="shared" si="3"/>
        <v>3580</v>
      </c>
      <c r="D30" s="52">
        <f t="shared" si="0"/>
        <v>1146.8</v>
      </c>
      <c r="E30" s="58">
        <v>1500</v>
      </c>
      <c r="F30" s="59">
        <v>177.79</v>
      </c>
      <c r="G30" s="58">
        <f>310+120</f>
        <v>430</v>
      </c>
      <c r="H30" s="59">
        <v>266.2</v>
      </c>
      <c r="I30" s="58">
        <v>300</v>
      </c>
      <c r="J30" s="59">
        <v>271</v>
      </c>
      <c r="K30" s="58">
        <v>250</v>
      </c>
      <c r="L30" s="59"/>
      <c r="M30" s="60"/>
      <c r="N30" s="57"/>
      <c r="O30" s="60"/>
      <c r="P30" s="57"/>
      <c r="Q30" s="60"/>
      <c r="R30" s="57"/>
      <c r="S30" s="60"/>
      <c r="T30" s="57"/>
      <c r="U30" s="58"/>
      <c r="V30" s="59">
        <v>183.01</v>
      </c>
      <c r="W30" s="58"/>
      <c r="X30" s="59"/>
      <c r="Y30" s="58">
        <v>700</v>
      </c>
      <c r="Z30" s="59">
        <v>100</v>
      </c>
      <c r="AA30" s="60"/>
      <c r="AB30" s="57"/>
      <c r="AC30" s="58"/>
      <c r="AD30" s="59"/>
      <c r="AE30" s="58"/>
      <c r="AF30" s="59"/>
      <c r="AG30" s="58"/>
      <c r="AH30" s="59"/>
      <c r="AI30" s="58"/>
      <c r="AJ30" s="59"/>
      <c r="AK30" s="58">
        <v>400</v>
      </c>
      <c r="AL30" s="57">
        <v>95</v>
      </c>
      <c r="AM30" s="57"/>
      <c r="AN30" s="57"/>
      <c r="AO30" s="57">
        <v>53.8</v>
      </c>
      <c r="AP30" s="57"/>
      <c r="AQ30" s="57"/>
      <c r="AR30" s="57"/>
    </row>
    <row r="31" spans="1:44" s="56" customFormat="1" ht="18.75" customHeight="1" x14ac:dyDescent="0.25">
      <c r="A31" s="63">
        <v>4191</v>
      </c>
      <c r="B31" s="62" t="s">
        <v>13</v>
      </c>
      <c r="C31" s="61">
        <f t="shared" si="3"/>
        <v>1705</v>
      </c>
      <c r="D31" s="52">
        <f t="shared" si="0"/>
        <v>3037.0099999999998</v>
      </c>
      <c r="E31" s="58">
        <v>400</v>
      </c>
      <c r="F31" s="59">
        <v>148.52000000000001</v>
      </c>
      <c r="G31" s="58"/>
      <c r="H31" s="59">
        <v>627.78</v>
      </c>
      <c r="I31" s="58"/>
      <c r="J31" s="59">
        <v>400.6</v>
      </c>
      <c r="K31" s="58">
        <v>55</v>
      </c>
      <c r="L31" s="59">
        <v>22.65</v>
      </c>
      <c r="M31" s="60"/>
      <c r="N31" s="57">
        <v>23.1</v>
      </c>
      <c r="O31" s="60"/>
      <c r="P31" s="57">
        <v>4.07</v>
      </c>
      <c r="Q31" s="60"/>
      <c r="R31" s="57"/>
      <c r="S31" s="60"/>
      <c r="T31" s="57">
        <v>157.41999999999999</v>
      </c>
      <c r="U31" s="58"/>
      <c r="V31" s="59"/>
      <c r="W31" s="58"/>
      <c r="X31" s="59"/>
      <c r="Y31" s="58">
        <v>800</v>
      </c>
      <c r="Z31" s="59">
        <v>1411.27</v>
      </c>
      <c r="AA31" s="60"/>
      <c r="AB31" s="57">
        <v>20.9</v>
      </c>
      <c r="AC31" s="58"/>
      <c r="AD31" s="59">
        <v>25</v>
      </c>
      <c r="AE31" s="58">
        <v>450</v>
      </c>
      <c r="AF31" s="59">
        <v>108.93</v>
      </c>
      <c r="AG31" s="58"/>
      <c r="AH31" s="59"/>
      <c r="AI31" s="58"/>
      <c r="AJ31" s="59"/>
      <c r="AK31" s="58"/>
      <c r="AL31" s="57">
        <v>40.6</v>
      </c>
      <c r="AM31" s="57">
        <v>46.17</v>
      </c>
      <c r="AN31" s="57"/>
      <c r="AO31" s="57"/>
      <c r="AP31" s="57"/>
      <c r="AQ31" s="57"/>
      <c r="AR31" s="57"/>
    </row>
    <row r="32" spans="1:44" s="56" customFormat="1" ht="18.75" customHeight="1" x14ac:dyDescent="0.25">
      <c r="A32" s="63">
        <v>4192</v>
      </c>
      <c r="B32" s="62" t="s">
        <v>12</v>
      </c>
      <c r="C32" s="61">
        <f t="shared" si="3"/>
        <v>0</v>
      </c>
      <c r="D32" s="52">
        <f t="shared" si="0"/>
        <v>964.13</v>
      </c>
      <c r="E32" s="58"/>
      <c r="F32" s="59">
        <v>119.28</v>
      </c>
      <c r="G32" s="58"/>
      <c r="H32" s="59">
        <v>844.85</v>
      </c>
      <c r="I32" s="58"/>
      <c r="J32" s="59"/>
      <c r="K32" s="58"/>
      <c r="L32" s="59"/>
      <c r="M32" s="60"/>
      <c r="N32" s="57"/>
      <c r="O32" s="60"/>
      <c r="P32" s="57"/>
      <c r="Q32" s="60"/>
      <c r="R32" s="57"/>
      <c r="S32" s="60"/>
      <c r="T32" s="57"/>
      <c r="U32" s="58"/>
      <c r="V32" s="59"/>
      <c r="W32" s="58"/>
      <c r="X32" s="59"/>
      <c r="Y32" s="58"/>
      <c r="Z32" s="59"/>
      <c r="AA32" s="60"/>
      <c r="AB32" s="57"/>
      <c r="AC32" s="58"/>
      <c r="AD32" s="59"/>
      <c r="AE32" s="58"/>
      <c r="AF32" s="59"/>
      <c r="AG32" s="58"/>
      <c r="AH32" s="59"/>
      <c r="AI32" s="58"/>
      <c r="AJ32" s="59"/>
      <c r="AK32" s="58"/>
      <c r="AL32" s="57"/>
      <c r="AM32" s="57"/>
      <c r="AN32" s="57"/>
      <c r="AO32" s="57"/>
      <c r="AP32" s="57"/>
      <c r="AQ32" s="57"/>
      <c r="AR32" s="57"/>
    </row>
    <row r="33" spans="1:44" s="64" customFormat="1" ht="18.75" customHeight="1" thickBot="1" x14ac:dyDescent="0.3">
      <c r="A33" s="55">
        <v>419</v>
      </c>
      <c r="B33" s="54" t="s">
        <v>11</v>
      </c>
      <c r="C33" s="53">
        <f t="shared" si="3"/>
        <v>5285</v>
      </c>
      <c r="D33" s="52">
        <f t="shared" si="0"/>
        <v>5147.9400000000014</v>
      </c>
      <c r="E33" s="49">
        <f t="shared" ref="E33:AR33" si="8">SUM(E30:E32)</f>
        <v>1900</v>
      </c>
      <c r="F33" s="50">
        <f t="shared" si="8"/>
        <v>445.59000000000003</v>
      </c>
      <c r="G33" s="49">
        <f t="shared" si="8"/>
        <v>430</v>
      </c>
      <c r="H33" s="50">
        <f t="shared" si="8"/>
        <v>1738.83</v>
      </c>
      <c r="I33" s="49">
        <f t="shared" si="8"/>
        <v>300</v>
      </c>
      <c r="J33" s="50">
        <f t="shared" si="8"/>
        <v>671.6</v>
      </c>
      <c r="K33" s="49">
        <f t="shared" si="8"/>
        <v>305</v>
      </c>
      <c r="L33" s="50">
        <f t="shared" si="8"/>
        <v>22.65</v>
      </c>
      <c r="M33" s="49">
        <f t="shared" si="8"/>
        <v>0</v>
      </c>
      <c r="N33" s="50">
        <f t="shared" si="8"/>
        <v>23.1</v>
      </c>
      <c r="O33" s="49">
        <f t="shared" si="8"/>
        <v>0</v>
      </c>
      <c r="P33" s="50">
        <f t="shared" si="8"/>
        <v>4.07</v>
      </c>
      <c r="Q33" s="49">
        <f t="shared" si="8"/>
        <v>0</v>
      </c>
      <c r="R33" s="50">
        <f t="shared" si="8"/>
        <v>0</v>
      </c>
      <c r="S33" s="49">
        <f t="shared" si="8"/>
        <v>0</v>
      </c>
      <c r="T33" s="50">
        <f t="shared" si="8"/>
        <v>157.41999999999999</v>
      </c>
      <c r="U33" s="49">
        <f t="shared" si="8"/>
        <v>0</v>
      </c>
      <c r="V33" s="50">
        <f t="shared" si="8"/>
        <v>183.01</v>
      </c>
      <c r="W33" s="49">
        <f t="shared" si="8"/>
        <v>0</v>
      </c>
      <c r="X33" s="50">
        <f t="shared" si="8"/>
        <v>0</v>
      </c>
      <c r="Y33" s="49">
        <f t="shared" si="8"/>
        <v>1500</v>
      </c>
      <c r="Z33" s="50">
        <f t="shared" si="8"/>
        <v>1511.27</v>
      </c>
      <c r="AA33" s="49">
        <f t="shared" si="8"/>
        <v>0</v>
      </c>
      <c r="AB33" s="50">
        <f t="shared" si="8"/>
        <v>20.9</v>
      </c>
      <c r="AC33" s="49">
        <f t="shared" si="8"/>
        <v>0</v>
      </c>
      <c r="AD33" s="50">
        <f t="shared" si="8"/>
        <v>25</v>
      </c>
      <c r="AE33" s="49">
        <f t="shared" si="8"/>
        <v>450</v>
      </c>
      <c r="AF33" s="50">
        <f t="shared" si="8"/>
        <v>108.93</v>
      </c>
      <c r="AG33" s="49">
        <f t="shared" si="8"/>
        <v>0</v>
      </c>
      <c r="AH33" s="50">
        <f t="shared" si="8"/>
        <v>0</v>
      </c>
      <c r="AI33" s="49">
        <f t="shared" si="8"/>
        <v>0</v>
      </c>
      <c r="AJ33" s="50">
        <f t="shared" si="8"/>
        <v>0</v>
      </c>
      <c r="AK33" s="49">
        <f t="shared" si="8"/>
        <v>400</v>
      </c>
      <c r="AL33" s="50">
        <f t="shared" si="8"/>
        <v>135.6</v>
      </c>
      <c r="AM33" s="50">
        <f t="shared" si="8"/>
        <v>46.17</v>
      </c>
      <c r="AN33" s="50">
        <f t="shared" si="8"/>
        <v>0</v>
      </c>
      <c r="AO33" s="50">
        <f t="shared" si="8"/>
        <v>53.8</v>
      </c>
      <c r="AP33" s="50">
        <f t="shared" si="8"/>
        <v>0</v>
      </c>
      <c r="AQ33" s="50">
        <f t="shared" si="8"/>
        <v>0</v>
      </c>
      <c r="AR33" s="50">
        <f t="shared" si="8"/>
        <v>0</v>
      </c>
    </row>
    <row r="34" spans="1:44" s="64" customFormat="1" ht="18.75" customHeight="1" thickBot="1" x14ac:dyDescent="0.3">
      <c r="A34" s="46">
        <v>41</v>
      </c>
      <c r="B34" s="45" t="s">
        <v>10</v>
      </c>
      <c r="C34" s="44">
        <f t="shared" si="3"/>
        <v>33907</v>
      </c>
      <c r="D34" s="47">
        <f t="shared" si="0"/>
        <v>46514.849999999991</v>
      </c>
      <c r="E34" s="40">
        <f t="shared" ref="E34:AR34" si="9">+E21+E22+E23+E24+E27+E28+E29+E33+E20</f>
        <v>8540</v>
      </c>
      <c r="F34" s="41">
        <f t="shared" si="9"/>
        <v>10934.039999999999</v>
      </c>
      <c r="G34" s="40">
        <f t="shared" si="9"/>
        <v>8620</v>
      </c>
      <c r="H34" s="41">
        <f t="shared" si="9"/>
        <v>9854.76</v>
      </c>
      <c r="I34" s="40">
        <f t="shared" si="9"/>
        <v>1287</v>
      </c>
      <c r="J34" s="41">
        <f t="shared" si="9"/>
        <v>1507.77</v>
      </c>
      <c r="K34" s="40">
        <f t="shared" si="9"/>
        <v>1660</v>
      </c>
      <c r="L34" s="41">
        <f t="shared" si="9"/>
        <v>1596.1400000000003</v>
      </c>
      <c r="M34" s="40">
        <f t="shared" si="9"/>
        <v>250</v>
      </c>
      <c r="N34" s="41">
        <f t="shared" si="9"/>
        <v>149.36000000000001</v>
      </c>
      <c r="O34" s="40">
        <f t="shared" si="9"/>
        <v>0</v>
      </c>
      <c r="P34" s="41">
        <f t="shared" si="9"/>
        <v>62.57</v>
      </c>
      <c r="Q34" s="40">
        <f t="shared" si="9"/>
        <v>400</v>
      </c>
      <c r="R34" s="41">
        <f t="shared" si="9"/>
        <v>37</v>
      </c>
      <c r="S34" s="40">
        <f t="shared" si="9"/>
        <v>150</v>
      </c>
      <c r="T34" s="41">
        <f t="shared" si="9"/>
        <v>157.41999999999999</v>
      </c>
      <c r="U34" s="40">
        <f t="shared" si="9"/>
        <v>0</v>
      </c>
      <c r="V34" s="41">
        <f t="shared" si="9"/>
        <v>2705.01</v>
      </c>
      <c r="W34" s="40">
        <f t="shared" si="9"/>
        <v>0</v>
      </c>
      <c r="X34" s="41">
        <f t="shared" si="9"/>
        <v>4413.07</v>
      </c>
      <c r="Y34" s="40">
        <f t="shared" si="9"/>
        <v>2500</v>
      </c>
      <c r="Z34" s="41">
        <f t="shared" si="9"/>
        <v>3995.27</v>
      </c>
      <c r="AA34" s="40">
        <f t="shared" si="9"/>
        <v>5600</v>
      </c>
      <c r="AB34" s="41">
        <f t="shared" si="9"/>
        <v>6314.14</v>
      </c>
      <c r="AC34" s="40">
        <f t="shared" si="9"/>
        <v>900</v>
      </c>
      <c r="AD34" s="41">
        <f t="shared" si="9"/>
        <v>168.57999999999998</v>
      </c>
      <c r="AE34" s="40">
        <f t="shared" si="9"/>
        <v>1300</v>
      </c>
      <c r="AF34" s="41">
        <f t="shared" si="9"/>
        <v>1764.43</v>
      </c>
      <c r="AG34" s="40">
        <f t="shared" si="9"/>
        <v>0</v>
      </c>
      <c r="AH34" s="41">
        <f t="shared" si="9"/>
        <v>124</v>
      </c>
      <c r="AI34" s="40">
        <f t="shared" si="9"/>
        <v>0</v>
      </c>
      <c r="AJ34" s="41">
        <f t="shared" si="9"/>
        <v>35.25</v>
      </c>
      <c r="AK34" s="40">
        <f t="shared" si="9"/>
        <v>2700</v>
      </c>
      <c r="AL34" s="41">
        <f t="shared" si="9"/>
        <v>1348.56</v>
      </c>
      <c r="AM34" s="41">
        <f t="shared" si="9"/>
        <v>434.77000000000004</v>
      </c>
      <c r="AN34" s="41">
        <f t="shared" si="9"/>
        <v>0</v>
      </c>
      <c r="AO34" s="41">
        <f t="shared" si="9"/>
        <v>84.199999999999989</v>
      </c>
      <c r="AP34" s="41">
        <f t="shared" si="9"/>
        <v>428.51</v>
      </c>
      <c r="AQ34" s="41">
        <f t="shared" si="9"/>
        <v>200</v>
      </c>
      <c r="AR34" s="41">
        <f t="shared" si="9"/>
        <v>200</v>
      </c>
    </row>
    <row r="35" spans="1:44" s="64" customFormat="1" ht="18.75" customHeight="1" thickBot="1" x14ac:dyDescent="0.3">
      <c r="A35" s="46">
        <v>43</v>
      </c>
      <c r="B35" s="45" t="s">
        <v>9</v>
      </c>
      <c r="C35" s="44">
        <f t="shared" si="3"/>
        <v>350</v>
      </c>
      <c r="D35" s="47">
        <f t="shared" si="0"/>
        <v>350.04</v>
      </c>
      <c r="E35" s="40">
        <v>350</v>
      </c>
      <c r="F35" s="41">
        <v>350.04</v>
      </c>
      <c r="G35" s="40"/>
      <c r="H35" s="41"/>
      <c r="I35" s="40"/>
      <c r="J35" s="41"/>
      <c r="K35" s="40"/>
      <c r="L35" s="41"/>
      <c r="M35" s="44"/>
      <c r="N35" s="47"/>
      <c r="O35" s="44"/>
      <c r="P35" s="47"/>
      <c r="Q35" s="44"/>
      <c r="R35" s="47"/>
      <c r="S35" s="44"/>
      <c r="T35" s="47"/>
      <c r="U35" s="40"/>
      <c r="V35" s="41"/>
      <c r="W35" s="40"/>
      <c r="X35" s="41"/>
      <c r="Y35" s="40"/>
      <c r="Z35" s="41"/>
      <c r="AA35" s="44"/>
      <c r="AB35" s="47"/>
      <c r="AC35" s="40"/>
      <c r="AD35" s="41"/>
      <c r="AE35" s="40"/>
      <c r="AF35" s="41"/>
      <c r="AG35" s="40"/>
      <c r="AH35" s="41"/>
      <c r="AI35" s="40"/>
      <c r="AJ35" s="41"/>
      <c r="AK35" s="40"/>
      <c r="AL35" s="47"/>
      <c r="AM35" s="47"/>
      <c r="AN35" s="47"/>
      <c r="AO35" s="47"/>
      <c r="AP35" s="47"/>
      <c r="AQ35" s="47"/>
      <c r="AR35" s="47"/>
    </row>
    <row r="36" spans="1:44" s="64" customFormat="1" ht="18.75" customHeight="1" x14ac:dyDescent="0.25">
      <c r="A36" s="55">
        <v>470</v>
      </c>
      <c r="B36" s="54" t="s">
        <v>8</v>
      </c>
      <c r="C36" s="65">
        <f t="shared" si="3"/>
        <v>21600</v>
      </c>
      <c r="D36" s="52">
        <f t="shared" si="0"/>
        <v>21240.410000000003</v>
      </c>
      <c r="E36" s="49">
        <v>14079</v>
      </c>
      <c r="F36" s="50">
        <v>13559.54</v>
      </c>
      <c r="G36" s="49">
        <v>6681</v>
      </c>
      <c r="H36" s="50">
        <v>6768.88</v>
      </c>
      <c r="I36" s="49">
        <v>840</v>
      </c>
      <c r="J36" s="50">
        <v>805.65</v>
      </c>
      <c r="K36" s="49"/>
      <c r="L36" s="50">
        <v>106.34</v>
      </c>
      <c r="M36" s="53"/>
      <c r="N36" s="52"/>
      <c r="O36" s="53"/>
      <c r="P36" s="52"/>
      <c r="Q36" s="53"/>
      <c r="R36" s="52"/>
      <c r="S36" s="53"/>
      <c r="T36" s="52"/>
      <c r="U36" s="49"/>
      <c r="V36" s="50"/>
      <c r="W36" s="49"/>
      <c r="X36" s="50"/>
      <c r="Y36" s="49"/>
      <c r="Z36" s="50"/>
      <c r="AA36" s="53"/>
      <c r="AB36" s="52"/>
      <c r="AC36" s="49"/>
      <c r="AD36" s="50"/>
      <c r="AE36" s="49"/>
      <c r="AF36" s="50"/>
      <c r="AG36" s="49"/>
      <c r="AH36" s="50"/>
      <c r="AI36" s="49"/>
      <c r="AJ36" s="50"/>
      <c r="AK36" s="49"/>
      <c r="AL36" s="52"/>
      <c r="AM36" s="52"/>
      <c r="AN36" s="52"/>
      <c r="AO36" s="52"/>
      <c r="AP36" s="52"/>
      <c r="AQ36" s="52"/>
      <c r="AR36" s="52"/>
    </row>
    <row r="37" spans="1:44" s="56" customFormat="1" ht="18.75" customHeight="1" x14ac:dyDescent="0.25">
      <c r="A37" s="63">
        <v>4730</v>
      </c>
      <c r="B37" s="62" t="s">
        <v>7</v>
      </c>
      <c r="C37" s="61">
        <f t="shared" si="3"/>
        <v>2586</v>
      </c>
      <c r="D37" s="52">
        <f t="shared" si="0"/>
        <v>1399.12</v>
      </c>
      <c r="E37" s="58">
        <v>1316</v>
      </c>
      <c r="F37" s="59">
        <v>1087</v>
      </c>
      <c r="G37" s="58">
        <v>1270</v>
      </c>
      <c r="H37" s="59">
        <v>312.12</v>
      </c>
      <c r="I37" s="58"/>
      <c r="J37" s="59"/>
      <c r="K37" s="58"/>
      <c r="L37" s="59"/>
      <c r="M37" s="60"/>
      <c r="N37" s="57"/>
      <c r="O37" s="60"/>
      <c r="P37" s="57"/>
      <c r="Q37" s="60"/>
      <c r="R37" s="57"/>
      <c r="S37" s="60"/>
      <c r="T37" s="57"/>
      <c r="U37" s="58"/>
      <c r="V37" s="59"/>
      <c r="W37" s="58"/>
      <c r="X37" s="59"/>
      <c r="Y37" s="58"/>
      <c r="Z37" s="59"/>
      <c r="AA37" s="60"/>
      <c r="AB37" s="57"/>
      <c r="AC37" s="58"/>
      <c r="AD37" s="59"/>
      <c r="AE37" s="58"/>
      <c r="AF37" s="59"/>
      <c r="AG37" s="58"/>
      <c r="AH37" s="59"/>
      <c r="AI37" s="58"/>
      <c r="AJ37" s="59"/>
      <c r="AK37" s="58"/>
      <c r="AL37" s="57"/>
      <c r="AM37" s="57"/>
      <c r="AN37" s="57"/>
      <c r="AO37" s="57"/>
      <c r="AP37" s="57"/>
      <c r="AQ37" s="57"/>
      <c r="AR37" s="57"/>
    </row>
    <row r="38" spans="1:44" s="56" customFormat="1" ht="18.75" customHeight="1" x14ac:dyDescent="0.25">
      <c r="A38" s="63">
        <v>4732</v>
      </c>
      <c r="B38" s="62" t="s">
        <v>6</v>
      </c>
      <c r="C38" s="61">
        <f t="shared" si="3"/>
        <v>800</v>
      </c>
      <c r="D38" s="52">
        <f t="shared" si="0"/>
        <v>800</v>
      </c>
      <c r="E38" s="58">
        <v>800</v>
      </c>
      <c r="F38" s="59">
        <v>800</v>
      </c>
      <c r="G38" s="58"/>
      <c r="H38" s="59"/>
      <c r="I38" s="58"/>
      <c r="J38" s="59"/>
      <c r="K38" s="58"/>
      <c r="L38" s="59"/>
      <c r="M38" s="60"/>
      <c r="N38" s="57"/>
      <c r="O38" s="60"/>
      <c r="P38" s="57"/>
      <c r="Q38" s="60"/>
      <c r="R38" s="57"/>
      <c r="S38" s="60"/>
      <c r="T38" s="57"/>
      <c r="U38" s="58"/>
      <c r="V38" s="59"/>
      <c r="W38" s="58"/>
      <c r="X38" s="59"/>
      <c r="Y38" s="58"/>
      <c r="Z38" s="59"/>
      <c r="AA38" s="60"/>
      <c r="AB38" s="57"/>
      <c r="AC38" s="58"/>
      <c r="AD38" s="59"/>
      <c r="AE38" s="58"/>
      <c r="AF38" s="59"/>
      <c r="AG38" s="58"/>
      <c r="AH38" s="59"/>
      <c r="AI38" s="58"/>
      <c r="AJ38" s="59"/>
      <c r="AK38" s="58"/>
      <c r="AL38" s="57"/>
      <c r="AM38" s="57"/>
      <c r="AN38" s="57"/>
      <c r="AO38" s="57"/>
      <c r="AP38" s="57"/>
      <c r="AQ38" s="57"/>
      <c r="AR38" s="57"/>
    </row>
    <row r="39" spans="1:44" s="32" customFormat="1" ht="18.75" customHeight="1" x14ac:dyDescent="0.25">
      <c r="A39" s="55">
        <v>473</v>
      </c>
      <c r="B39" s="54" t="s">
        <v>5</v>
      </c>
      <c r="C39" s="53">
        <f t="shared" si="3"/>
        <v>3386</v>
      </c>
      <c r="D39" s="52">
        <f t="shared" si="0"/>
        <v>2199.12</v>
      </c>
      <c r="E39" s="49">
        <f t="shared" ref="E39:N39" si="10">SUM(E37:E38)</f>
        <v>2116</v>
      </c>
      <c r="F39" s="50">
        <f t="shared" si="10"/>
        <v>1887</v>
      </c>
      <c r="G39" s="49">
        <f t="shared" si="10"/>
        <v>1270</v>
      </c>
      <c r="H39" s="50">
        <f t="shared" si="10"/>
        <v>312.12</v>
      </c>
      <c r="I39" s="49">
        <f t="shared" si="10"/>
        <v>0</v>
      </c>
      <c r="J39" s="50">
        <f t="shared" si="10"/>
        <v>0</v>
      </c>
      <c r="K39" s="49">
        <f t="shared" si="10"/>
        <v>0</v>
      </c>
      <c r="L39" s="50">
        <f t="shared" si="10"/>
        <v>0</v>
      </c>
      <c r="M39" s="49">
        <f t="shared" si="10"/>
        <v>0</v>
      </c>
      <c r="N39" s="50">
        <f t="shared" si="10"/>
        <v>0</v>
      </c>
      <c r="O39" s="49"/>
      <c r="P39" s="50"/>
      <c r="Q39" s="49">
        <f t="shared" ref="Q39:AR39" si="11">SUM(Q37:Q38)</f>
        <v>0</v>
      </c>
      <c r="R39" s="50">
        <f t="shared" si="11"/>
        <v>0</v>
      </c>
      <c r="S39" s="49">
        <f t="shared" si="11"/>
        <v>0</v>
      </c>
      <c r="T39" s="50">
        <f t="shared" si="11"/>
        <v>0</v>
      </c>
      <c r="U39" s="49">
        <f t="shared" si="11"/>
        <v>0</v>
      </c>
      <c r="V39" s="50">
        <f t="shared" si="11"/>
        <v>0</v>
      </c>
      <c r="W39" s="49">
        <f t="shared" si="11"/>
        <v>0</v>
      </c>
      <c r="X39" s="50">
        <f t="shared" si="11"/>
        <v>0</v>
      </c>
      <c r="Y39" s="49">
        <f t="shared" si="11"/>
        <v>0</v>
      </c>
      <c r="Z39" s="50">
        <f t="shared" si="11"/>
        <v>0</v>
      </c>
      <c r="AA39" s="49">
        <f t="shared" si="11"/>
        <v>0</v>
      </c>
      <c r="AB39" s="50">
        <f t="shared" si="11"/>
        <v>0</v>
      </c>
      <c r="AC39" s="49">
        <f t="shared" si="11"/>
        <v>0</v>
      </c>
      <c r="AD39" s="50">
        <f t="shared" si="11"/>
        <v>0</v>
      </c>
      <c r="AE39" s="49">
        <f t="shared" si="11"/>
        <v>0</v>
      </c>
      <c r="AF39" s="50">
        <f t="shared" si="11"/>
        <v>0</v>
      </c>
      <c r="AG39" s="49">
        <f t="shared" si="11"/>
        <v>0</v>
      </c>
      <c r="AH39" s="50">
        <f t="shared" si="11"/>
        <v>0</v>
      </c>
      <c r="AI39" s="49">
        <f t="shared" si="11"/>
        <v>0</v>
      </c>
      <c r="AJ39" s="50">
        <f t="shared" si="11"/>
        <v>0</v>
      </c>
      <c r="AK39" s="49">
        <f t="shared" si="11"/>
        <v>0</v>
      </c>
      <c r="AL39" s="50">
        <f t="shared" si="11"/>
        <v>0</v>
      </c>
      <c r="AM39" s="50">
        <f t="shared" si="11"/>
        <v>0</v>
      </c>
      <c r="AN39" s="50">
        <f t="shared" si="11"/>
        <v>0</v>
      </c>
      <c r="AO39" s="50">
        <f t="shared" si="11"/>
        <v>0</v>
      </c>
      <c r="AP39" s="50">
        <f t="shared" si="11"/>
        <v>0</v>
      </c>
      <c r="AQ39" s="50">
        <f t="shared" si="11"/>
        <v>0</v>
      </c>
      <c r="AR39" s="50">
        <f t="shared" si="11"/>
        <v>0</v>
      </c>
    </row>
    <row r="40" spans="1:44" s="32" customFormat="1" ht="18.75" customHeight="1" thickBot="1" x14ac:dyDescent="0.3">
      <c r="A40" s="55">
        <v>474</v>
      </c>
      <c r="B40" s="54" t="s">
        <v>4</v>
      </c>
      <c r="C40" s="53">
        <f t="shared" si="3"/>
        <v>3535</v>
      </c>
      <c r="D40" s="52">
        <f t="shared" si="0"/>
        <v>3419.54</v>
      </c>
      <c r="E40" s="49">
        <v>1861</v>
      </c>
      <c r="F40" s="50">
        <v>2182.92</v>
      </c>
      <c r="G40" s="49">
        <v>1539</v>
      </c>
      <c r="H40" s="50">
        <v>1089.79</v>
      </c>
      <c r="I40" s="49">
        <v>135</v>
      </c>
      <c r="J40" s="50">
        <v>129.71</v>
      </c>
      <c r="K40" s="49">
        <v>0</v>
      </c>
      <c r="L40" s="50">
        <v>17.12</v>
      </c>
      <c r="M40" s="51"/>
      <c r="N40" s="48"/>
      <c r="O40" s="51"/>
      <c r="P40" s="48"/>
      <c r="Q40" s="51"/>
      <c r="R40" s="48"/>
      <c r="S40" s="51"/>
      <c r="T40" s="48"/>
      <c r="U40" s="49">
        <v>0</v>
      </c>
      <c r="V40" s="50"/>
      <c r="W40" s="49"/>
      <c r="X40" s="50"/>
      <c r="Y40" s="49"/>
      <c r="Z40" s="50"/>
      <c r="AA40" s="51"/>
      <c r="AB40" s="48"/>
      <c r="AC40" s="49"/>
      <c r="AD40" s="50"/>
      <c r="AE40" s="49"/>
      <c r="AF40" s="50"/>
      <c r="AG40" s="49"/>
      <c r="AH40" s="50"/>
      <c r="AI40" s="49"/>
      <c r="AJ40" s="50"/>
      <c r="AK40" s="49"/>
      <c r="AL40" s="48"/>
      <c r="AM40" s="48"/>
      <c r="AN40" s="48"/>
      <c r="AO40" s="48"/>
      <c r="AP40" s="48"/>
      <c r="AQ40" s="48"/>
      <c r="AR40" s="48"/>
    </row>
    <row r="41" spans="1:44" s="32" customFormat="1" ht="18.75" customHeight="1" thickBot="1" x14ac:dyDescent="0.3">
      <c r="A41" s="46">
        <v>47</v>
      </c>
      <c r="B41" s="45" t="s">
        <v>3</v>
      </c>
      <c r="C41" s="44">
        <f t="shared" si="3"/>
        <v>28521</v>
      </c>
      <c r="D41" s="47">
        <f t="shared" si="0"/>
        <v>26859.07</v>
      </c>
      <c r="E41" s="40">
        <f>+E36+E39+E40</f>
        <v>18056</v>
      </c>
      <c r="F41" s="41">
        <f>F36+F39+F40</f>
        <v>17629.46</v>
      </c>
      <c r="G41" s="40">
        <f>+G36+G39+G40</f>
        <v>9490</v>
      </c>
      <c r="H41" s="41">
        <f>H36+H39+H40</f>
        <v>8170.79</v>
      </c>
      <c r="I41" s="40">
        <f>+I36+I39+I40</f>
        <v>975</v>
      </c>
      <c r="J41" s="41">
        <f>J36+J39+J40</f>
        <v>935.36</v>
      </c>
      <c r="K41" s="40">
        <f>+K36+K39+K40</f>
        <v>0</v>
      </c>
      <c r="L41" s="41">
        <f>L36+L39+L40</f>
        <v>123.46000000000001</v>
      </c>
      <c r="M41" s="40">
        <f>+M36+M39+M40</f>
        <v>0</v>
      </c>
      <c r="N41" s="41">
        <f>N36+N39+N40</f>
        <v>0</v>
      </c>
      <c r="O41" s="40">
        <f>+O36+O39+O40</f>
        <v>0</v>
      </c>
      <c r="P41" s="41">
        <f>P36+P39+P40</f>
        <v>0</v>
      </c>
      <c r="Q41" s="40">
        <f>+Q36+Q39+Q40</f>
        <v>0</v>
      </c>
      <c r="R41" s="41">
        <f>R36+R39+R40</f>
        <v>0</v>
      </c>
      <c r="S41" s="40">
        <f>+S36+S39+S40</f>
        <v>0</v>
      </c>
      <c r="T41" s="41">
        <f>T36+T39+T40</f>
        <v>0</v>
      </c>
      <c r="U41" s="40">
        <f>+U36+U39+U40</f>
        <v>0</v>
      </c>
      <c r="V41" s="41">
        <f>V36+V39+V40</f>
        <v>0</v>
      </c>
      <c r="W41" s="40">
        <f>+W36+W39+W40</f>
        <v>0</v>
      </c>
      <c r="X41" s="41">
        <f>X36+X39+X40</f>
        <v>0</v>
      </c>
      <c r="Y41" s="40">
        <f>+Y36+Y39+Y40</f>
        <v>0</v>
      </c>
      <c r="Z41" s="41">
        <f>Z36+Z39+Z40</f>
        <v>0</v>
      </c>
      <c r="AA41" s="40">
        <f>+AA36+AA39+AA40</f>
        <v>0</v>
      </c>
      <c r="AB41" s="41">
        <f>AB36+AB39+AB40</f>
        <v>0</v>
      </c>
      <c r="AC41" s="40">
        <f>+AC36+AC39+AC40</f>
        <v>0</v>
      </c>
      <c r="AD41" s="41">
        <f>AD36+AD39+AD40</f>
        <v>0</v>
      </c>
      <c r="AE41" s="40">
        <f>+AE36+AE39+AE40</f>
        <v>0</v>
      </c>
      <c r="AF41" s="41">
        <f>AF36+AF39+AF40</f>
        <v>0</v>
      </c>
      <c r="AG41" s="40">
        <f>+AG36+AG39+AG40</f>
        <v>0</v>
      </c>
      <c r="AH41" s="41">
        <f>AH36+AH39+AH40</f>
        <v>0</v>
      </c>
      <c r="AI41" s="40">
        <f>+AI36+AI39+AI40</f>
        <v>0</v>
      </c>
      <c r="AJ41" s="41">
        <f>AJ36+AJ39+AJ40</f>
        <v>0</v>
      </c>
      <c r="AK41" s="40">
        <f>+AK36+AK39+AK40</f>
        <v>0</v>
      </c>
      <c r="AL41" s="41">
        <f t="shared" ref="AL41:AR41" si="12">AL36+AL39+AL40</f>
        <v>0</v>
      </c>
      <c r="AM41" s="41">
        <f t="shared" si="12"/>
        <v>0</v>
      </c>
      <c r="AN41" s="41">
        <f t="shared" si="12"/>
        <v>0</v>
      </c>
      <c r="AO41" s="41">
        <f t="shared" si="12"/>
        <v>0</v>
      </c>
      <c r="AP41" s="41">
        <f t="shared" si="12"/>
        <v>0</v>
      </c>
      <c r="AQ41" s="41">
        <f t="shared" si="12"/>
        <v>0</v>
      </c>
      <c r="AR41" s="41">
        <f t="shared" si="12"/>
        <v>0</v>
      </c>
    </row>
    <row r="42" spans="1:44" s="32" customFormat="1" ht="18.75" customHeight="1" thickBot="1" x14ac:dyDescent="0.3">
      <c r="A42" s="46">
        <v>48</v>
      </c>
      <c r="B42" s="45" t="s">
        <v>2</v>
      </c>
      <c r="C42" s="44">
        <f t="shared" si="3"/>
        <v>2480</v>
      </c>
      <c r="D42" s="43">
        <f t="shared" si="0"/>
        <v>2190</v>
      </c>
      <c r="E42" s="40">
        <v>1590</v>
      </c>
      <c r="F42" s="41">
        <v>1140</v>
      </c>
      <c r="G42" s="40">
        <v>0</v>
      </c>
      <c r="H42" s="41"/>
      <c r="I42" s="40">
        <v>0</v>
      </c>
      <c r="J42" s="41">
        <v>50</v>
      </c>
      <c r="K42" s="40">
        <v>200</v>
      </c>
      <c r="L42" s="41">
        <v>140</v>
      </c>
      <c r="M42" s="42"/>
      <c r="N42" s="39"/>
      <c r="O42" s="42"/>
      <c r="P42" s="39"/>
      <c r="Q42" s="42"/>
      <c r="R42" s="39"/>
      <c r="S42" s="42"/>
      <c r="T42" s="39"/>
      <c r="U42" s="40">
        <v>490</v>
      </c>
      <c r="V42" s="41">
        <v>660</v>
      </c>
      <c r="W42" s="40"/>
      <c r="X42" s="41"/>
      <c r="Y42" s="40"/>
      <c r="Z42" s="41"/>
      <c r="AA42" s="42"/>
      <c r="AB42" s="39"/>
      <c r="AC42" s="40">
        <v>200</v>
      </c>
      <c r="AD42" s="41">
        <v>200</v>
      </c>
      <c r="AE42" s="40"/>
      <c r="AF42" s="41"/>
      <c r="AG42" s="40"/>
      <c r="AH42" s="41"/>
      <c r="AI42" s="40"/>
      <c r="AJ42" s="41"/>
      <c r="AK42" s="40"/>
      <c r="AL42" s="39"/>
      <c r="AM42" s="39"/>
      <c r="AN42" s="39"/>
      <c r="AO42" s="39"/>
      <c r="AP42" s="39"/>
      <c r="AQ42" s="39"/>
      <c r="AR42" s="39"/>
    </row>
    <row r="43" spans="1:44" s="32" customFormat="1" ht="18.75" customHeight="1" thickBot="1" x14ac:dyDescent="0.3">
      <c r="A43" s="38">
        <v>4</v>
      </c>
      <c r="B43" s="37" t="s">
        <v>1</v>
      </c>
      <c r="C43" s="36">
        <f t="shared" si="3"/>
        <v>74343</v>
      </c>
      <c r="D43" s="35">
        <f t="shared" si="0"/>
        <v>85663.139999999985</v>
      </c>
      <c r="E43" s="34">
        <f t="shared" ref="E43:AR43" si="13">+E19+E34+E35+E41+E42</f>
        <v>31666</v>
      </c>
      <c r="F43" s="33">
        <f t="shared" si="13"/>
        <v>30705.9</v>
      </c>
      <c r="G43" s="34">
        <f t="shared" si="13"/>
        <v>18500</v>
      </c>
      <c r="H43" s="33">
        <f t="shared" si="13"/>
        <v>18500</v>
      </c>
      <c r="I43" s="34">
        <f t="shared" si="13"/>
        <v>2687</v>
      </c>
      <c r="J43" s="33">
        <f t="shared" si="13"/>
        <v>2740.58</v>
      </c>
      <c r="K43" s="34">
        <f t="shared" si="13"/>
        <v>2000</v>
      </c>
      <c r="L43" s="33">
        <f t="shared" si="13"/>
        <v>2000.0000000000005</v>
      </c>
      <c r="M43" s="34">
        <f t="shared" si="13"/>
        <v>250</v>
      </c>
      <c r="N43" s="33">
        <f t="shared" si="13"/>
        <v>217.46</v>
      </c>
      <c r="O43" s="34">
        <f t="shared" si="13"/>
        <v>0</v>
      </c>
      <c r="P43" s="33">
        <f t="shared" si="13"/>
        <v>150</v>
      </c>
      <c r="Q43" s="34">
        <f t="shared" si="13"/>
        <v>400</v>
      </c>
      <c r="R43" s="33">
        <f t="shared" si="13"/>
        <v>37</v>
      </c>
      <c r="S43" s="34">
        <f t="shared" si="13"/>
        <v>150</v>
      </c>
      <c r="T43" s="33">
        <f t="shared" si="13"/>
        <v>214.56</v>
      </c>
      <c r="U43" s="34">
        <f t="shared" si="13"/>
        <v>490</v>
      </c>
      <c r="V43" s="33">
        <f t="shared" si="13"/>
        <v>3594.59</v>
      </c>
      <c r="W43" s="34">
        <f t="shared" si="13"/>
        <v>0</v>
      </c>
      <c r="X43" s="33">
        <f t="shared" si="13"/>
        <v>4413.07</v>
      </c>
      <c r="Y43" s="34">
        <f t="shared" si="13"/>
        <v>2500</v>
      </c>
      <c r="Z43" s="33">
        <f t="shared" si="13"/>
        <v>6232.47</v>
      </c>
      <c r="AA43" s="34">
        <f t="shared" si="13"/>
        <v>7000</v>
      </c>
      <c r="AB43" s="33">
        <f t="shared" si="13"/>
        <v>6743.92</v>
      </c>
      <c r="AC43" s="34">
        <f t="shared" si="13"/>
        <v>4600</v>
      </c>
      <c r="AD43" s="33">
        <f t="shared" si="13"/>
        <v>4523.18</v>
      </c>
      <c r="AE43" s="34">
        <f t="shared" si="13"/>
        <v>1400</v>
      </c>
      <c r="AF43" s="33">
        <f t="shared" si="13"/>
        <v>1909.71</v>
      </c>
      <c r="AG43" s="34">
        <f t="shared" si="13"/>
        <v>0</v>
      </c>
      <c r="AH43" s="33">
        <f t="shared" si="13"/>
        <v>124</v>
      </c>
      <c r="AI43" s="34">
        <f t="shared" si="13"/>
        <v>0</v>
      </c>
      <c r="AJ43" s="33">
        <f t="shared" si="13"/>
        <v>35.25</v>
      </c>
      <c r="AK43" s="34">
        <f t="shared" si="13"/>
        <v>2700</v>
      </c>
      <c r="AL43" s="33">
        <f t="shared" si="13"/>
        <v>2044.73</v>
      </c>
      <c r="AM43" s="33">
        <f t="shared" si="13"/>
        <v>502.85</v>
      </c>
      <c r="AN43" s="33">
        <f t="shared" si="13"/>
        <v>0</v>
      </c>
      <c r="AO43" s="33">
        <f t="shared" si="13"/>
        <v>145.35999999999999</v>
      </c>
      <c r="AP43" s="33">
        <f t="shared" si="13"/>
        <v>428.51</v>
      </c>
      <c r="AQ43" s="33">
        <f t="shared" si="13"/>
        <v>200</v>
      </c>
      <c r="AR43" s="33">
        <f t="shared" si="13"/>
        <v>200</v>
      </c>
    </row>
    <row r="44" spans="1:44" s="24" customFormat="1" ht="37.5" customHeight="1" thickBot="1" x14ac:dyDescent="0.3">
      <c r="A44" s="31"/>
      <c r="B44" s="30" t="s">
        <v>0</v>
      </c>
      <c r="C44" s="29">
        <f>E44+G44+I44+K44+M44+Q44+S44+U44+W44+Y44+AA44+AC44+AE44+AK44</f>
        <v>44</v>
      </c>
      <c r="D44" s="28">
        <f t="shared" si="0"/>
        <v>115.38999999999201</v>
      </c>
      <c r="E44" s="27">
        <f t="shared" ref="E44:AR44" si="14">E10-E13-E43</f>
        <v>13884</v>
      </c>
      <c r="F44" s="26">
        <f t="shared" si="14"/>
        <v>16526.219999999994</v>
      </c>
      <c r="G44" s="27">
        <f t="shared" si="14"/>
        <v>0</v>
      </c>
      <c r="H44" s="26">
        <f t="shared" si="14"/>
        <v>0</v>
      </c>
      <c r="I44" s="27">
        <f t="shared" si="14"/>
        <v>0</v>
      </c>
      <c r="J44" s="26">
        <f t="shared" si="14"/>
        <v>0</v>
      </c>
      <c r="K44" s="27">
        <f t="shared" si="14"/>
        <v>0</v>
      </c>
      <c r="L44" s="26">
        <f t="shared" si="14"/>
        <v>0</v>
      </c>
      <c r="M44" s="27">
        <f t="shared" si="14"/>
        <v>0</v>
      </c>
      <c r="N44" s="26">
        <f t="shared" si="14"/>
        <v>0</v>
      </c>
      <c r="O44" s="27">
        <f t="shared" si="14"/>
        <v>0</v>
      </c>
      <c r="P44" s="26">
        <f t="shared" si="14"/>
        <v>0</v>
      </c>
      <c r="Q44" s="27">
        <f t="shared" si="14"/>
        <v>0</v>
      </c>
      <c r="R44" s="26">
        <f t="shared" si="14"/>
        <v>419.13</v>
      </c>
      <c r="S44" s="27">
        <f t="shared" si="14"/>
        <v>0</v>
      </c>
      <c r="T44" s="26">
        <f t="shared" si="14"/>
        <v>0</v>
      </c>
      <c r="U44" s="27">
        <f t="shared" si="14"/>
        <v>2260</v>
      </c>
      <c r="V44" s="26">
        <f t="shared" si="14"/>
        <v>3241.0099999999984</v>
      </c>
      <c r="W44" s="27">
        <f t="shared" si="14"/>
        <v>1500</v>
      </c>
      <c r="X44" s="26">
        <f t="shared" si="14"/>
        <v>533.93000000000029</v>
      </c>
      <c r="Y44" s="27">
        <f t="shared" si="14"/>
        <v>-2500</v>
      </c>
      <c r="Z44" s="26">
        <f t="shared" si="14"/>
        <v>-6132.47</v>
      </c>
      <c r="AA44" s="27">
        <f t="shared" si="14"/>
        <v>-7000</v>
      </c>
      <c r="AB44" s="26">
        <f t="shared" si="14"/>
        <v>-6743.92</v>
      </c>
      <c r="AC44" s="27">
        <f t="shared" si="14"/>
        <v>-4000</v>
      </c>
      <c r="AD44" s="26">
        <f t="shared" si="14"/>
        <v>-3923.1800000000003</v>
      </c>
      <c r="AE44" s="27">
        <f t="shared" si="14"/>
        <v>-1400</v>
      </c>
      <c r="AF44" s="26">
        <f t="shared" si="14"/>
        <v>-1909.71</v>
      </c>
      <c r="AG44" s="27">
        <f t="shared" si="14"/>
        <v>0</v>
      </c>
      <c r="AH44" s="26">
        <f t="shared" si="14"/>
        <v>-124</v>
      </c>
      <c r="AI44" s="27">
        <f t="shared" si="14"/>
        <v>0</v>
      </c>
      <c r="AJ44" s="26">
        <f t="shared" si="14"/>
        <v>-35.25</v>
      </c>
      <c r="AK44" s="27">
        <f t="shared" si="14"/>
        <v>-2700</v>
      </c>
      <c r="AL44" s="26">
        <f t="shared" si="14"/>
        <v>-1839.73</v>
      </c>
      <c r="AM44" s="25">
        <f t="shared" si="14"/>
        <v>-2.8500000000000227</v>
      </c>
      <c r="AN44" s="25">
        <f t="shared" si="14"/>
        <v>110.08</v>
      </c>
      <c r="AO44" s="25">
        <f t="shared" si="14"/>
        <v>-145.35999999999999</v>
      </c>
      <c r="AP44" s="25">
        <f t="shared" si="14"/>
        <v>91.490000000000009</v>
      </c>
      <c r="AQ44" s="25">
        <f t="shared" si="14"/>
        <v>0</v>
      </c>
      <c r="AR44" s="25">
        <f t="shared" si="14"/>
        <v>50</v>
      </c>
    </row>
    <row r="45" spans="1:44" ht="18.75" customHeight="1" x14ac:dyDescent="0.2">
      <c r="A45" s="22"/>
      <c r="C45" s="1"/>
      <c r="D45" s="23"/>
      <c r="E45" s="1"/>
      <c r="F45" s="1"/>
    </row>
    <row r="46" spans="1:44" ht="18.75" customHeight="1" x14ac:dyDescent="0.2">
      <c r="A46" s="22"/>
      <c r="B46" s="11"/>
      <c r="C46" s="1"/>
      <c r="D46" s="23"/>
      <c r="E46" s="1"/>
      <c r="F46" s="1"/>
      <c r="I46" s="4"/>
      <c r="J46" s="4"/>
    </row>
    <row r="47" spans="1:44" ht="18.75" customHeight="1" x14ac:dyDescent="0.2">
      <c r="A47" s="22"/>
      <c r="B47" s="11"/>
      <c r="C47" s="1"/>
      <c r="D47" s="23"/>
      <c r="E47" s="1"/>
      <c r="F47" s="1"/>
      <c r="I47" s="4"/>
      <c r="J47" s="4"/>
    </row>
    <row r="48" spans="1:44" ht="18.75" customHeight="1" x14ac:dyDescent="0.2">
      <c r="A48" s="22"/>
      <c r="C48" s="19"/>
      <c r="D48" s="20"/>
      <c r="E48" s="19"/>
      <c r="F48" s="18"/>
    </row>
    <row r="49" spans="1:44" s="3" customFormat="1" ht="18.75" customHeight="1" x14ac:dyDescent="0.2">
      <c r="A49" s="22"/>
      <c r="B49" s="5"/>
      <c r="C49" s="19"/>
      <c r="D49" s="20"/>
      <c r="E49" s="19"/>
      <c r="F49" s="18"/>
      <c r="I49" s="4"/>
      <c r="J49" s="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44" s="3" customFormat="1" ht="18.75" customHeight="1" x14ac:dyDescent="0.2">
      <c r="A50" s="22"/>
      <c r="B50" s="11"/>
      <c r="C50" s="19"/>
      <c r="D50" s="20"/>
      <c r="E50" s="19"/>
      <c r="F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s="3" customFormat="1" ht="18.75" customHeight="1" x14ac:dyDescent="0.2">
      <c r="A51" s="22"/>
      <c r="B51" s="21"/>
      <c r="C51" s="19"/>
      <c r="D51" s="20"/>
      <c r="E51" s="19"/>
      <c r="F51" s="18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s="3" customFormat="1" ht="18.75" customHeight="1" x14ac:dyDescent="0.2">
      <c r="A52" s="22"/>
      <c r="B52" s="21"/>
      <c r="C52" s="19"/>
      <c r="D52" s="20"/>
      <c r="E52" s="19"/>
      <c r="F52" s="18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</row>
    <row r="53" spans="1:44" s="3" customFormat="1" ht="18.75" customHeight="1" x14ac:dyDescent="0.2">
      <c r="A53" s="17"/>
      <c r="B53" s="21"/>
      <c r="C53" s="19"/>
      <c r="D53" s="20"/>
      <c r="E53" s="19"/>
      <c r="F53" s="18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</row>
    <row r="54" spans="1:44" s="3" customFormat="1" ht="18.75" customHeight="1" x14ac:dyDescent="0.2">
      <c r="A54" s="17"/>
      <c r="B54" s="21"/>
      <c r="C54" s="19"/>
      <c r="D54" s="20"/>
      <c r="E54" s="19"/>
      <c r="F54" s="18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</row>
    <row r="55" spans="1:44" s="3" customFormat="1" ht="18.75" customHeight="1" x14ac:dyDescent="0.2">
      <c r="A55" s="17"/>
      <c r="B55" s="11"/>
      <c r="C55" s="13"/>
      <c r="D55" s="14"/>
      <c r="E55" s="13"/>
      <c r="F55" s="1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</row>
    <row r="56" spans="1:44" s="3" customFormat="1" ht="18.75" customHeight="1" x14ac:dyDescent="0.2">
      <c r="A56" s="16"/>
      <c r="B56" s="15"/>
      <c r="C56" s="13"/>
      <c r="D56" s="14"/>
      <c r="E56" s="13"/>
      <c r="F56" s="1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</row>
    <row r="57" spans="1:44" s="3" customFormat="1" ht="18.75" customHeight="1" x14ac:dyDescent="0.2">
      <c r="A57" s="16"/>
      <c r="B57" s="15"/>
      <c r="C57" s="13"/>
      <c r="D57" s="14"/>
      <c r="E57" s="13"/>
      <c r="F57" s="1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</row>
    <row r="58" spans="1:44" s="3" customFormat="1" ht="18.75" customHeight="1" x14ac:dyDescent="0.2">
      <c r="A58" s="16"/>
      <c r="B58" s="15"/>
      <c r="C58" s="13"/>
      <c r="D58" s="14"/>
      <c r="E58" s="13"/>
      <c r="F58" s="1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</row>
    <row r="59" spans="1:44" s="3" customFormat="1" ht="18.75" customHeight="1" x14ac:dyDescent="0.2">
      <c r="A59" s="16"/>
      <c r="B59" s="15"/>
      <c r="C59" s="13"/>
      <c r="D59" s="14"/>
      <c r="E59" s="13"/>
      <c r="F59" s="1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</row>
    <row r="60" spans="1:44" s="3" customFormat="1" ht="18.75" customHeight="1" x14ac:dyDescent="0.2">
      <c r="A60" s="16"/>
      <c r="B60" s="15"/>
      <c r="C60" s="13"/>
      <c r="D60" s="14"/>
      <c r="E60" s="13"/>
      <c r="F60" s="1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</row>
    <row r="61" spans="1:44" s="3" customFormat="1" ht="18.75" customHeight="1" x14ac:dyDescent="0.2">
      <c r="A61" s="11"/>
      <c r="B61" s="11"/>
      <c r="C61" s="13"/>
      <c r="D61" s="14"/>
      <c r="E61" s="13"/>
      <c r="F61" s="1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</row>
    <row r="62" spans="1:44" s="3" customFormat="1" ht="18.75" customHeight="1" x14ac:dyDescent="0.2">
      <c r="A62" s="11"/>
      <c r="B62" s="11"/>
      <c r="C62" s="13"/>
      <c r="D62" s="14"/>
      <c r="E62" s="13"/>
      <c r="F62" s="1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</row>
    <row r="63" spans="1:44" s="3" customFormat="1" ht="18.75" customHeight="1" x14ac:dyDescent="0.2">
      <c r="A63" s="5"/>
      <c r="B63" s="11"/>
      <c r="C63" s="10"/>
      <c r="D63" s="9"/>
      <c r="E63" s="8"/>
      <c r="F63" s="8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</row>
    <row r="64" spans="1:44" s="3" customFormat="1" ht="18.75" customHeight="1" x14ac:dyDescent="0.2">
      <c r="A64" s="5"/>
      <c r="B64" s="5"/>
      <c r="C64" s="6"/>
      <c r="D64" s="7"/>
      <c r="E64" s="8"/>
      <c r="F64" s="8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</row>
    <row r="65" spans="1:44" s="3" customFormat="1" ht="18.75" customHeight="1" x14ac:dyDescent="0.2">
      <c r="A65" s="5"/>
      <c r="B65" s="5"/>
      <c r="C65" s="6"/>
      <c r="D65" s="7"/>
      <c r="E65" s="8"/>
      <c r="F65" s="8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</row>
    <row r="66" spans="1:44" s="3" customFormat="1" ht="18.75" customHeight="1" x14ac:dyDescent="0.2">
      <c r="A66" s="5"/>
      <c r="B66" s="5"/>
      <c r="C66" s="6"/>
      <c r="D66" s="7"/>
      <c r="E66" s="8"/>
      <c r="F66" s="8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</row>
    <row r="67" spans="1:44" s="3" customFormat="1" ht="18.75" customHeight="1" x14ac:dyDescent="0.2">
      <c r="A67" s="5"/>
      <c r="B67" s="5"/>
      <c r="C67" s="6"/>
      <c r="D67" s="7"/>
      <c r="E67" s="8"/>
      <c r="F67" s="8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</row>
    <row r="68" spans="1:44" s="3" customFormat="1" ht="18.75" customHeight="1" x14ac:dyDescent="0.2">
      <c r="A68" s="5"/>
      <c r="B68" s="5"/>
      <c r="C68" s="6"/>
      <c r="D68" s="7"/>
      <c r="E68" s="8"/>
      <c r="F68" s="8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</row>
    <row r="69" spans="1:44" s="3" customFormat="1" ht="18.75" customHeight="1" x14ac:dyDescent="0.2">
      <c r="A69" s="5"/>
      <c r="B69" s="5"/>
      <c r="C69" s="6"/>
      <c r="D69" s="7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</row>
    <row r="70" spans="1:44" s="3" customFormat="1" ht="18.75" customHeight="1" x14ac:dyDescent="0.2">
      <c r="A70" s="5"/>
      <c r="B70" s="5"/>
      <c r="C70" s="6"/>
      <c r="D70" s="6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</row>
    <row r="71" spans="1:44" s="3" customFormat="1" ht="18.75" customHeight="1" x14ac:dyDescent="0.2">
      <c r="A71" s="5"/>
      <c r="B71" s="5"/>
      <c r="C71" s="6"/>
      <c r="D71" s="6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</row>
    <row r="72" spans="1:44" s="3" customFormat="1" ht="18.75" customHeight="1" x14ac:dyDescent="0.2">
      <c r="A72" s="5"/>
      <c r="B72" s="5"/>
      <c r="C72" s="6"/>
      <c r="D72" s="6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</row>
  </sheetData>
  <mergeCells count="19">
    <mergeCell ref="AE1:AF1"/>
    <mergeCell ref="AG1:AH1"/>
    <mergeCell ref="AI1:AJ1"/>
    <mergeCell ref="AK1:AL1"/>
    <mergeCell ref="U1:V1"/>
    <mergeCell ref="W1:X1"/>
    <mergeCell ref="Y1:Z1"/>
    <mergeCell ref="AA1:AB1"/>
    <mergeCell ref="AC1:AD1"/>
    <mergeCell ref="K1:L1"/>
    <mergeCell ref="M1:N1"/>
    <mergeCell ref="O1:P1"/>
    <mergeCell ref="Q1:R1"/>
    <mergeCell ref="S1:T1"/>
    <mergeCell ref="A1:B1"/>
    <mergeCell ref="C1:D1"/>
    <mergeCell ref="E1:F1"/>
    <mergeCell ref="G1:H1"/>
    <mergeCell ref="I1:J1"/>
  </mergeCells>
  <printOptions horizontalCentered="1"/>
  <pageMargins left="0.39370078740157483" right="0.39370078740157483" top="0.39370078740157483" bottom="0.39370078740157483" header="0" footer="0"/>
  <pageSetup paperSize="9" scale="6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2016 - REALIZACIJA</vt:lpstr>
      <vt:lpstr>'2016 - REALIZACIJA'!Tiskanje_naslovov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Šola zdravja</dc:creator>
  <cp:lastModifiedBy>Uporabnik</cp:lastModifiedBy>
  <dcterms:created xsi:type="dcterms:W3CDTF">2017-03-01T11:58:20Z</dcterms:created>
  <dcterms:modified xsi:type="dcterms:W3CDTF">2017-03-01T14:01:03Z</dcterms:modified>
</cp:coreProperties>
</file>